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812" documentId="120_S{2AC9BD13-BADA-5192-A53E-5A8FF88502F6}" xr6:coauthVersionLast="47" xr6:coauthVersionMax="47" xr10:uidLastSave="{7BD735E8-303D-48EC-B355-CD0996D65655}"/>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27" i="1"/>
  <c r="G27" i="1"/>
  <c r="I27" i="1"/>
  <c r="J27" i="1"/>
  <c r="L27" i="1"/>
  <c r="B28" i="1"/>
  <c r="G28" i="1"/>
  <c r="I28" i="1"/>
  <c r="J28" i="1"/>
  <c r="L28" i="1"/>
  <c r="B29" i="1"/>
  <c r="G29" i="1"/>
  <c r="I29" i="1"/>
  <c r="J29" i="1"/>
  <c r="L29"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G2" i="5"/>
  <c r="L3" i="1"/>
  <c r="L4" i="1"/>
  <c r="L5" i="1"/>
  <c r="L6" i="1"/>
  <c r="L7" i="1"/>
  <c r="L8" i="1"/>
  <c r="L9" i="1"/>
  <c r="L10" i="1"/>
  <c r="L11" i="1"/>
  <c r="L12" i="1"/>
  <c r="L13" i="1"/>
  <c r="L14" i="1"/>
  <c r="L15" i="1"/>
  <c r="L16" i="1"/>
  <c r="L17" i="1"/>
  <c r="L18" i="1"/>
  <c r="L19" i="1"/>
  <c r="L20" i="1"/>
  <c r="L21" i="1"/>
  <c r="L22" i="1"/>
  <c r="L23" i="1"/>
  <c r="L24" i="1"/>
  <c r="L25" i="1"/>
  <c r="L26" i="1"/>
  <c r="J3" i="1"/>
  <c r="J4" i="1"/>
  <c r="J5" i="1"/>
  <c r="J6" i="1"/>
  <c r="J7" i="1"/>
  <c r="J8" i="1"/>
  <c r="J9" i="1"/>
  <c r="J10" i="1"/>
  <c r="J11" i="1"/>
  <c r="J12" i="1"/>
  <c r="J13" i="1"/>
  <c r="J14" i="1"/>
  <c r="J15" i="1"/>
  <c r="J16" i="1"/>
  <c r="J17" i="1"/>
  <c r="J18" i="1"/>
  <c r="J19" i="1"/>
  <c r="J20" i="1"/>
  <c r="J21" i="1"/>
  <c r="J22" i="1"/>
  <c r="J23" i="1"/>
  <c r="J24" i="1"/>
  <c r="J25" i="1"/>
  <c r="J26" i="1"/>
  <c r="I3" i="1"/>
  <c r="I4" i="1"/>
  <c r="I5" i="1"/>
  <c r="I6" i="1"/>
  <c r="I7" i="1"/>
  <c r="I8" i="1"/>
  <c r="I9" i="1"/>
  <c r="I10" i="1"/>
  <c r="I11" i="1"/>
  <c r="I12" i="1"/>
  <c r="I13" i="1"/>
  <c r="I14" i="1"/>
  <c r="I15" i="1"/>
  <c r="I16" i="1"/>
  <c r="I17" i="1"/>
  <c r="I18" i="1"/>
  <c r="I19" i="1"/>
  <c r="I20" i="1"/>
  <c r="I21" i="1"/>
  <c r="I22" i="1"/>
  <c r="I23" i="1"/>
  <c r="I24" i="1"/>
  <c r="I25" i="1"/>
  <c r="I26" i="1"/>
  <c r="G3" i="1"/>
  <c r="G4" i="1"/>
  <c r="G5" i="1"/>
  <c r="G6" i="1"/>
  <c r="G7" i="1"/>
  <c r="G8" i="1"/>
  <c r="G9" i="1"/>
  <c r="G10" i="1"/>
  <c r="G11" i="1"/>
  <c r="G12" i="1"/>
  <c r="G13" i="1"/>
  <c r="G14" i="1"/>
  <c r="G15" i="1"/>
  <c r="G16" i="1"/>
  <c r="G17" i="1"/>
  <c r="G18" i="1"/>
  <c r="G19" i="1"/>
  <c r="G20" i="1"/>
  <c r="G21" i="1"/>
  <c r="G22" i="1"/>
  <c r="G23" i="1"/>
  <c r="G24" i="1"/>
  <c r="G25" i="1"/>
  <c r="G26" i="1"/>
  <c r="B3" i="1"/>
  <c r="B4" i="1"/>
  <c r="B5" i="1"/>
  <c r="B6" i="1"/>
  <c r="B7" i="1"/>
  <c r="B8" i="1"/>
  <c r="B9" i="1"/>
  <c r="B10" i="1"/>
  <c r="B11" i="1"/>
  <c r="B12" i="1"/>
  <c r="B13" i="1"/>
  <c r="B14" i="1"/>
  <c r="B15" i="1"/>
  <c r="B16" i="1"/>
  <c r="B17" i="1"/>
  <c r="B18" i="1"/>
  <c r="B19" i="1"/>
  <c r="B20" i="1"/>
  <c r="B21" i="1"/>
  <c r="B22" i="1"/>
  <c r="B23" i="1"/>
  <c r="B24" i="1"/>
  <c r="B25" i="1"/>
  <c r="B26"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alcChain>
</file>

<file path=xl/sharedStrings.xml><?xml version="1.0" encoding="utf-8"?>
<sst xmlns="http://schemas.openxmlformats.org/spreadsheetml/2006/main" count="180285" uniqueCount="39126">
  <si>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</si>
  <si>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</si>
  <si>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</si>
  <si>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</si>
  <si>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</si>
  <si>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</si>
  <si>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</si>
  <si>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</si>
  <si>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</si>
  <si>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</si>
  <si>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</si>
  <si>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</si>
  <si>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</si>
  <si>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</si>
  <si>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</si>
  <si>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</si>
  <si>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</si>
  <si>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</si>
  <si>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</si>
  <si>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</si>
  <si>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</si>
  <si>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</si>
  <si>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</si>
  <si>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</si>
  <si>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</si>
  <si>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</si>
  <si>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</si>
  <si>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</si>
  <si>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</si>
  <si>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</si>
  <si>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</si>
  <si>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</si>
  <si>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</si>
  <si>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</si>
  <si>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</si>
  <si>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</si>
  <si>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</si>
  <si>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</si>
  <si>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</si>
  <si>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</si>
  <si>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</si>
  <si>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</si>
  <si>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</si>
  <si>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</si>
  <si>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</si>
  <si>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</si>
  <si>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</si>
  <si>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</si>
  <si>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</si>
  <si>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</si>
  <si>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</si>
  <si>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</si>
  <si>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</si>
  <si>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</si>
  <si>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</si>
  <si>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</si>
  <si>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</si>
  <si>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</si>
  <si>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</si>
  <si>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</si>
  <si>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</si>
  <si>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</si>
  <si>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</si>
  <si>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</si>
  <si>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</si>
  <si>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</si>
  <si>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</si>
  <si>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</si>
  <si>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</si>
  <si>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</si>
  <si>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</si>
  <si>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</si>
  <si>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</si>
  <si>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</si>
  <si>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</si>
  <si>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</si>
  <si>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</si>
  <si>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</si>
  <si>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</si>
  <si>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</si>
  <si>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</si>
  <si>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</si>
  <si>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</si>
  <si>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</si>
  <si>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</si>
  <si>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</si>
  <si>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</si>
  <si>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</si>
  <si>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</si>
  <si>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</si>
  <si>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</si>
  <si>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</si>
  <si>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</si>
  <si>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</si>
  <si>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</si>
  <si>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</si>
  <si>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</si>
  <si>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</si>
  <si>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</si>
  <si>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</si>
  <si>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</si>
  <si>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</si>
  <si>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</si>
  <si>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</si>
  <si>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</si>
  <si>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</si>
  <si>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</si>
  <si>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</si>
  <si>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</si>
  <si>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</si>
  <si>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</si>
  <si>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</si>
  <si>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</si>
  <si>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</si>
  <si>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</si>
  <si>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</si>
  <si>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</si>
  <si>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</si>
  <si>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</si>
  <si>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</si>
  <si>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</si>
  <si>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</si>
  <si>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</si>
  <si>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</si>
  <si>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</si>
  <si>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</si>
  <si>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</si>
  <si>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</si>
  <si>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</si>
  <si>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</si>
  <si>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</si>
  <si>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</si>
  <si>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</si>
  <si>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</si>
  <si>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</si>
  <si>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</si>
  <si>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</si>
  <si>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</si>
  <si>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</si>
  <si>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</si>
  <si>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</si>
  <si>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</si>
  <si>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</si>
  <si>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</si>
  <si>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</si>
  <si>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</si>
  <si>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</si>
  <si>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</si>
  <si>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</si>
  <si>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</si>
  <si>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</si>
  <si>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</si>
  <si>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</si>
  <si>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</si>
  <si>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</si>
  <si>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</si>
  <si>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</si>
  <si>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</si>
  <si>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</si>
  <si>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</si>
  <si>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</si>
  <si>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</si>
  <si>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</si>
  <si>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</si>
  <si>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</si>
  <si>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</si>
  <si>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</si>
  <si>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</si>
  <si>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</si>
  <si>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</si>
  <si>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</si>
  <si>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</si>
  <si>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</si>
  <si>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</si>
  <si>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</si>
  <si>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</si>
  <si>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</si>
  <si>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</si>
  <si>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</si>
  <si>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</si>
  <si>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</si>
  <si>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</si>
  <si>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</si>
  <si>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</si>
  <si>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</si>
  <si>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</si>
  <si>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</si>
  <si>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</si>
  <si>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</si>
  <si>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</si>
  <si>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</si>
  <si>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</si>
  <si>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</si>
  <si>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</si>
  <si>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</si>
  <si>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</si>
  <si>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</si>
  <si>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</si>
  <si>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</si>
  <si>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</si>
  <si>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</si>
  <si>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</si>
  <si>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</si>
  <si>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</si>
  <si>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</si>
  <si>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</si>
  <si>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</si>
  <si>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</si>
  <si>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</si>
  <si>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</si>
  <si>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</si>
  <si>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</si>
  <si>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</si>
  <si>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</si>
  <si>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</si>
  <si>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</si>
  <si>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</si>
  <si>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</si>
  <si>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</si>
  <si>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</si>
  <si>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</si>
  <si>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</si>
  <si>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</si>
  <si>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</si>
  <si>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</si>
  <si>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</si>
  <si>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</si>
  <si>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</si>
  <si>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</si>
  <si>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</si>
  <si>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</si>
  <si>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</si>
  <si>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</si>
  <si>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</si>
  <si>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</si>
  <si>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</si>
  <si>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</si>
  <si>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</si>
  <si>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</si>
  <si>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</si>
  <si>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</si>
  <si>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</si>
  <si>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</si>
  <si>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</si>
  <si>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</si>
  <si>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</si>
  <si>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</si>
  <si>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</si>
  <si>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</si>
  <si>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</si>
  <si>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</si>
  <si>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</si>
  <si>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</si>
  <si>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</si>
  <si>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</si>
  <si>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</si>
  <si>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</si>
  <si>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</si>
  <si>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</si>
  <si>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</si>
  <si>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</si>
  <si>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</si>
  <si>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</si>
  <si>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</si>
  <si>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</si>
  <si>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</si>
  <si>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</si>
  <si>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</si>
  <si>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</si>
  <si>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</si>
  <si>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</si>
  <si>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</si>
  <si>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</si>
  <si>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</si>
  <si>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</si>
  <si>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</si>
  <si>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</si>
  <si>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</si>
  <si>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</si>
  <si>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</si>
  <si>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</si>
  <si>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</si>
  <si>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</si>
  <si>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</si>
  <si>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</si>
  <si>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</si>
  <si>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</si>
  <si>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</si>
  <si>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</si>
  <si>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</si>
  <si>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</si>
  <si>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</si>
  <si>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</si>
  <si>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</si>
  <si>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</si>
  <si>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</si>
  <si>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</si>
  <si>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</si>
  <si>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</si>
  <si>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</si>
  <si>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</si>
  <si>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</si>
  <si>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</si>
  <si>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</si>
  <si>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</si>
  <si>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</si>
  <si>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</si>
  <si>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</si>
  <si>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</si>
  <si>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</si>
  <si>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</si>
  <si>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</si>
  <si>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</si>
  <si>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</si>
  <si>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</si>
  <si>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</si>
  <si>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</si>
  <si>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</si>
  <si>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</si>
  <si>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</si>
  <si>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</si>
  <si>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</si>
  <si>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</si>
  <si>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</si>
  <si>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</si>
  <si>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</si>
  <si>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</si>
  <si>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</si>
  <si>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</si>
  <si>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</si>
  <si>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</si>
  <si>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</si>
  <si>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</si>
  <si>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</si>
  <si>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</si>
  <si>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</si>
  <si>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</si>
  <si>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</si>
  <si>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</si>
  <si>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</si>
  <si>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</si>
  <si>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</si>
  <si>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</si>
  <si>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</si>
  <si>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</si>
  <si>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</si>
  <si>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</si>
  <si>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</si>
  <si>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</si>
  <si>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</si>
  <si>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</si>
  <si>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</si>
  <si>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</si>
  <si>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</si>
  <si>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</si>
  <si>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</si>
  <si>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</si>
  <si>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</si>
  <si>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</si>
  <si>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</si>
  <si>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</si>
  <si>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</si>
  <si>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</si>
  <si>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</si>
  <si>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</si>
  <si>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</si>
  <si>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</si>
  <si>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</si>
  <si>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</si>
  <si>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</si>
  <si>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</si>
  <si>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</si>
  <si>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</si>
  <si>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</si>
  <si>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</si>
  <si>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</si>
  <si>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</si>
  <si>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</si>
  <si>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</si>
  <si>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</si>
  <si>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</si>
  <si>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</si>
  <si>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</si>
  <si>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</si>
  <si>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</si>
  <si>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</si>
  <si>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</si>
  <si>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</si>
  <si>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</si>
  <si>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</si>
  <si>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</si>
  <si>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</si>
  <si>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</si>
  <si>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</si>
  <si>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</si>
  <si>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</si>
  <si>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</si>
  <si>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</si>
  <si>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</si>
  <si>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</si>
  <si>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</si>
  <si>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</si>
  <si>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</si>
  <si>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</si>
  <si>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</si>
  <si>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</si>
  <si>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</si>
  <si>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</si>
  <si>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</si>
  <si>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</si>
  <si>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</si>
  <si>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</si>
  <si>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</si>
  <si>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</si>
  <si>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</si>
  <si>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</si>
  <si>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</si>
  <si>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</si>
  <si>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</si>
  <si>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</si>
  <si>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</si>
  <si>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</si>
  <si>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</si>
  <si>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</si>
  <si>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</si>
  <si>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</si>
  <si>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</si>
  <si>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</si>
  <si>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</si>
  <si>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</si>
  <si>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</si>
  <si>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</si>
  <si>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</si>
  <si>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</si>
  <si>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</si>
  <si>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</si>
  <si>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</si>
  <si>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</si>
  <si>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</si>
  <si>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</si>
  <si>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</si>
  <si>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</si>
  <si>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</si>
  <si>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</si>
  <si>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</si>
  <si>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</si>
  <si>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</si>
  <si>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</si>
  <si>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</si>
  <si>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</si>
  <si>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</si>
  <si>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</si>
  <si>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</si>
  <si>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</si>
  <si>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</si>
  <si>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</si>
  <si>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</si>
  <si>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</si>
  <si>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</si>
  <si>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</si>
  <si>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</si>
  <si>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</si>
  <si>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</si>
  <si>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</si>
  <si>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</si>
  <si>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</si>
  <si>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</si>
  <si>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</si>
  <si>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</si>
  <si>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</si>
  <si>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</si>
  <si>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</si>
  <si>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</si>
  <si>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</si>
  <si>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</si>
  <si>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</si>
  <si>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</si>
  <si>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</si>
  <si>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</si>
  <si>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</si>
  <si>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</si>
  <si>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</si>
  <si>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</si>
  <si>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</si>
  <si>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</si>
  <si>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</si>
  <si>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</si>
  <si>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</si>
  <si>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</si>
  <si>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</si>
  <si>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</si>
  <si>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</si>
  <si>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</si>
  <si>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</si>
  <si>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</si>
  <si>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</si>
  <si>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</si>
  <si>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</si>
  <si>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</si>
  <si>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</si>
  <si>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</si>
  <si>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</si>
  <si>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</si>
  <si>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</si>
  <si>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</si>
  <si>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</si>
  <si>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</si>
  <si>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</si>
  <si>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</si>
  <si>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</si>
  <si>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</si>
  <si>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</si>
  <si>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</si>
  <si>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</si>
  <si>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</si>
  <si>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</si>
  <si>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</si>
  <si>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</si>
  <si>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</si>
  <si>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</si>
  <si>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</si>
  <si>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</si>
  <si>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</si>
  <si>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</si>
  <si>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</si>
  <si>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</si>
  <si>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</si>
  <si>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</si>
  <si>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</si>
  <si>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</si>
  <si>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</si>
  <si>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</si>
  <si>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</si>
  <si>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</si>
  <si>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</si>
  <si>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</si>
  <si>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</si>
  <si>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</si>
  <si>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</si>
  <si>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</si>
  <si>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</si>
  <si>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</si>
  <si>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</si>
  <si>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</si>
  <si>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</si>
  <si>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</si>
  <si>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</si>
  <si>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</si>
  <si>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</si>
  <si>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</si>
  <si>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</si>
  <si>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</si>
  <si>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</si>
  <si>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</si>
  <si>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</si>
  <si>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</si>
  <si>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</si>
  <si>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</si>
  <si>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</si>
  <si>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</si>
  <si>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</si>
  <si>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</si>
  <si>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</si>
  <si>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</si>
  <si>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</si>
  <si>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</si>
  <si>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</si>
  <si>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</si>
  <si>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</si>
  <si>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</si>
  <si>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</si>
  <si>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</si>
  <si>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</si>
  <si>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</si>
  <si>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</si>
  <si>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</si>
  <si>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</si>
  <si>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</si>
  <si>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</si>
  <si>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</si>
  <si>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</si>
  <si>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</si>
  <si>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</si>
  <si>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</si>
  <si>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</si>
  <si>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</si>
  <si>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</si>
  <si>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</si>
  <si>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</si>
  <si>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</si>
  <si>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</si>
  <si>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</si>
  <si>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</si>
  <si>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</si>
  <si>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</si>
  <si>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</si>
  <si>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</si>
  <si>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</si>
  <si>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</si>
  <si>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</si>
  <si>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</si>
  <si>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</si>
  <si>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</si>
  <si>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</si>
  <si>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</si>
  <si>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</si>
  <si>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</si>
  <si>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</si>
  <si>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</si>
  <si>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</si>
  <si>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</si>
  <si>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</si>
  <si>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</si>
  <si>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</si>
  <si>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</si>
  <si>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</si>
  <si>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</si>
  <si>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</si>
  <si>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</si>
  <si>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</si>
  <si>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</si>
  <si>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</si>
  <si>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</si>
  <si>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</si>
  <si>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</si>
  <si>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</si>
  <si>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</si>
  <si>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</si>
  <si>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</si>
  <si>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</si>
  <si>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</si>
  <si>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</si>
  <si>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</si>
  <si>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</si>
  <si>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</si>
  <si>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</si>
  <si>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</si>
  <si>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</si>
  <si>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</si>
  <si>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</si>
  <si>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</si>
  <si>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</si>
  <si>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</si>
  <si>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</si>
  <si>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</si>
  <si>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</si>
  <si>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</si>
  <si>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</si>
  <si>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</si>
  <si>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</si>
  <si>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</si>
  <si>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</si>
  <si>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</si>
  <si>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</si>
  <si>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</si>
  <si>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</si>
  <si>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</si>
  <si>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</si>
  <si>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</si>
  <si>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</si>
  <si>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</si>
  <si>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</si>
  <si>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</si>
  <si>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</si>
  <si>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</si>
  <si>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</si>
  <si>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</si>
  <si>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</si>
  <si>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</si>
  <si>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</si>
  <si>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</si>
  <si>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</si>
  <si>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</si>
  <si>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</si>
  <si>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</si>
  <si>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</si>
  <si>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</si>
  <si>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</si>
  <si>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</si>
  <si>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</si>
  <si>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</si>
  <si>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</si>
  <si>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</si>
  <si>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</si>
  <si>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</si>
  <si>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</si>
  <si>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</si>
  <si>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</si>
  <si>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</si>
  <si>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</si>
  <si>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</si>
  <si>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</si>
  <si>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</si>
  <si>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</si>
  <si>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</si>
  <si>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</si>
  <si>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</si>
  <si>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</si>
  <si>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</si>
  <si>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</si>
  <si>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</si>
  <si>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</si>
  <si>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</si>
  <si>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</si>
  <si>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</si>
  <si>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</si>
  <si>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</si>
  <si>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</si>
  <si>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</si>
  <si>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</si>
  <si>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</si>
  <si>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</si>
  <si>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</si>
  <si>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</si>
  <si>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</si>
  <si>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</si>
  <si>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</si>
  <si>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</si>
  <si>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</si>
  <si>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</si>
  <si>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</si>
  <si>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</si>
  <si>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</si>
  <si>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</si>
  <si>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</si>
  <si>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</si>
  <si>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</si>
  <si>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</si>
  <si>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</si>
  <si>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</si>
  <si>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</si>
  <si>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</si>
  <si>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</si>
  <si>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</si>
  <si>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</si>
  <si>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</si>
  <si>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</si>
  <si>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</si>
  <si>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</si>
  <si>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</si>
  <si>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</si>
  <si>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</si>
  <si>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</si>
  <si>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</si>
  <si>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</si>
  <si>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</si>
  <si>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</si>
  <si>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</si>
  <si>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</si>
  <si>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</si>
  <si>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</si>
  <si>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</si>
  <si>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</si>
  <si>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</si>
  <si>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</si>
  <si>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</si>
  <si>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</si>
  <si>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</si>
  <si>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</si>
  <si>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</si>
  <si>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</si>
  <si>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</si>
  <si>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</si>
  <si>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</si>
  <si>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</si>
  <si>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</si>
  <si>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</si>
  <si>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</si>
  <si>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</si>
  <si>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</si>
  <si>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</si>
  <si>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</si>
  <si>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</si>
  <si>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</si>
  <si>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</si>
  <si>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</si>
  <si>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</si>
  <si>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</si>
  <si>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</si>
  <si>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</si>
  <si>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</si>
  <si>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</si>
  <si>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</si>
  <si>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</si>
  <si>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</si>
  <si>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</si>
  <si>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</si>
  <si>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</si>
  <si>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</si>
  <si>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</si>
  <si>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</si>
  <si>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</si>
  <si>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</si>
  <si>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</si>
  <si>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</si>
  <si>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</si>
  <si>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</si>
  <si>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</si>
  <si>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</si>
  <si>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</si>
  <si>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</si>
  <si>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</si>
  <si>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</si>
  <si>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</si>
  <si>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</si>
  <si>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</si>
  <si>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</si>
  <si>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</si>
  <si>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</si>
  <si>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</si>
  <si>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</si>
  <si>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</si>
  <si>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</si>
  <si>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</si>
  <si>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</si>
  <si>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</si>
  <si>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</si>
  <si>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</si>
  <si>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</si>
  <si>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</si>
  <si>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</si>
  <si>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</si>
  <si>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</si>
  <si>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</si>
  <si>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</si>
  <si>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</si>
  <si>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</si>
  <si>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</si>
  <si>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</si>
  <si>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</si>
  <si>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</si>
  <si>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</si>
  <si>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</si>
  <si>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</si>
  <si>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</si>
  <si>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</si>
  <si>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</si>
  <si>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</si>
  <si>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</si>
  <si>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</si>
  <si>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</si>
  <si>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</si>
  <si>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</si>
  <si>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</si>
  <si>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</si>
  <si>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</si>
  <si>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</si>
  <si>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</si>
  <si>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</si>
  <si>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</si>
  <si>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</si>
  <si>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</si>
  <si>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</si>
  <si>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</si>
  <si>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</si>
  <si>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</si>
  <si>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</si>
  <si>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</si>
  <si>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</si>
  <si>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</si>
  <si>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</si>
  <si>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</si>
  <si>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</si>
  <si>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</si>
  <si>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</si>
  <si>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</si>
  <si>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</si>
  <si>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</si>
  <si>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</si>
  <si>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</si>
  <si>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</si>
  <si>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</si>
  <si>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</si>
  <si>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</si>
  <si>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</si>
  <si>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</si>
  <si>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</si>
  <si>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</si>
  <si>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</si>
  <si>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</si>
  <si>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</si>
  <si>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</si>
  <si>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</si>
  <si>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</si>
  <si>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</si>
  <si>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</si>
  <si>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</si>
  <si>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</si>
  <si>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</si>
  <si>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</si>
  <si>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</si>
  <si>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</si>
  <si>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</si>
  <si>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</si>
  <si>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</si>
  <si>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</si>
  <si>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</si>
  <si>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</si>
  <si>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</si>
  <si>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</si>
  <si>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</si>
  <si>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</si>
  <si>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</si>
  <si>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</si>
  <si>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</si>
  <si>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</si>
  <si>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</si>
  <si>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</si>
  <si>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</si>
  <si>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</si>
  <si>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</si>
  <si>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</si>
  <si>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</si>
  <si>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</si>
  <si>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</si>
  <si>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</si>
  <si>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</si>
  <si>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</si>
  <si>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</si>
  <si>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</si>
  <si>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</si>
  <si>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</si>
  <si>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</si>
  <si>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</si>
  <si>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</si>
  <si>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</si>
  <si>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</si>
  <si>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</si>
  <si>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</si>
  <si>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</si>
  <si>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</si>
  <si>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</si>
  <si>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</si>
  <si>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</si>
  <si>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</si>
  <si>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</si>
  <si>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</si>
  <si>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</si>
  <si>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</si>
  <si>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</si>
  <si>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</si>
  <si>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</si>
  <si>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</si>
  <si>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</si>
  <si>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</si>
  <si>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</si>
  <si>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</si>
  <si>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</si>
  <si>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</si>
  <si>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</si>
  <si>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</si>
  <si>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</si>
  <si>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</si>
  <si>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</si>
  <si>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</si>
  <si>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</si>
  <si>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</si>
  <si>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</si>
  <si>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</si>
  <si>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</si>
  <si>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</si>
  <si>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</si>
  <si>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</si>
  <si>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</si>
  <si>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</si>
  <si>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</si>
  <si>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</si>
  <si>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</si>
  <si>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</si>
  <si>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</si>
  <si>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</si>
  <si>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</si>
  <si>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</si>
  <si>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</si>
  <si>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</si>
  <si>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</si>
  <si>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</si>
  <si>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</si>
  <si>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</si>
  <si>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</si>
  <si>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</si>
  <si>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</si>
  <si>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</si>
  <si>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</si>
  <si>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</si>
  <si>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</si>
  <si>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</si>
  <si>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</si>
  <si>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</si>
  <si>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</si>
  <si>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</si>
  <si>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</si>
  <si>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</si>
  <si>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</si>
  <si>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</si>
  <si>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</si>
  <si>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</si>
  <si>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</si>
  <si>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</si>
  <si>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</si>
  <si>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</si>
  <si>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</si>
  <si>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</si>
  <si>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</si>
  <si>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</si>
  <si>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</si>
  <si>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</si>
  <si>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</si>
  <si>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</si>
  <si>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</si>
  <si>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</si>
  <si>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</si>
  <si>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</si>
  <si>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</si>
  <si>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</si>
  <si>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</si>
  <si>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</si>
  <si>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</si>
  <si>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</si>
  <si>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</si>
  <si>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</si>
  <si>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</si>
  <si>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</si>
  <si>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</si>
  <si>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</si>
  <si>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</si>
  <si>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</si>
  <si>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</si>
  <si>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</si>
  <si>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</si>
  <si>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</si>
  <si>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</si>
  <si>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</si>
  <si>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</si>
  <si>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</si>
  <si>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</si>
  <si>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</si>
  <si>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</si>
  <si>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</si>
  <si>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</si>
  <si>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</si>
  <si>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</si>
  <si>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</si>
  <si>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</si>
  <si>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</si>
  <si>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</si>
  <si>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</si>
  <si>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</si>
  <si>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</si>
  <si>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</si>
  <si>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</si>
  <si>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</si>
  <si>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</si>
  <si>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</si>
  <si>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</si>
  <si>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</si>
  <si>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</si>
  <si>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</si>
  <si>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</si>
  <si>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</si>
  <si>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</si>
  <si>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</si>
  <si>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</si>
  <si>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</si>
  <si>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</si>
  <si>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</si>
  <si>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</si>
  <si>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</si>
  <si>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</si>
  <si>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</si>
  <si>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</si>
  <si>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</si>
  <si>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</si>
  <si>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</si>
  <si>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</si>
  <si>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</si>
  <si>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</si>
  <si>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</si>
  <si>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</si>
  <si>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</si>
  <si>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</si>
  <si>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</si>
  <si>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</si>
  <si>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</si>
  <si>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</si>
  <si>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</si>
  <si>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</si>
  <si>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</si>
  <si>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</si>
  <si>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</si>
  <si>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</si>
  <si>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</si>
  <si>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</si>
  <si>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</si>
  <si>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</si>
  <si>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</si>
  <si>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</si>
  <si>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</si>
  <si>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</si>
  <si>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</si>
  <si>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</si>
  <si>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</si>
  <si>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</si>
  <si>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</si>
  <si>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</si>
  <si>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</si>
  <si>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</si>
  <si>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</si>
  <si>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</si>
  <si>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</si>
  <si>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</si>
  <si>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</si>
  <si>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</si>
  <si>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</si>
  <si>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</si>
  <si>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</si>
  <si>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</si>
  <si>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</si>
  <si>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</si>
  <si>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</si>
  <si>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</si>
  <si>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</si>
  <si>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</si>
  <si>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</si>
  <si>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</si>
  <si>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</si>
  <si>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</si>
  <si>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</si>
  <si>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</si>
  <si>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</si>
  <si>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</si>
  <si>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</si>
  <si>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</si>
  <si>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</si>
  <si>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</si>
  <si>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</si>
  <si>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</si>
  <si>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</si>
  <si>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</si>
  <si>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</si>
  <si>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</si>
  <si>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</si>
  <si>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</si>
  <si>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</si>
  <si>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</si>
  <si>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</si>
  <si>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</si>
  <si>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</si>
  <si>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</si>
  <si>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</si>
  <si>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</si>
  <si>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</si>
  <si>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</si>
  <si>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</si>
  <si>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</si>
  <si>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</si>
  <si>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</si>
  <si>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</si>
  <si>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</si>
  <si>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</si>
  <si>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</si>
  <si>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</si>
  <si>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</si>
  <si>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</si>
  <si>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</si>
  <si>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</si>
  <si>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</si>
  <si>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</si>
  <si>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</si>
  <si>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</si>
  <si>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</si>
  <si>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</si>
  <si>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</si>
  <si>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</si>
  <si>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</si>
  <si>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</si>
  <si>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</si>
  <si>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</si>
  <si>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</si>
  <si>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</si>
  <si>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</si>
  <si>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</si>
  <si>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</si>
  <si>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</si>
  <si>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</si>
  <si>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</si>
  <si>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</si>
  <si>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</si>
  <si>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</si>
  <si>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</si>
  <si>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</si>
  <si>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</si>
  <si>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</si>
  <si>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</si>
  <si>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</si>
  <si>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</si>
  <si>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</si>
  <si>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</si>
  <si>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</si>
  <si>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</si>
  <si>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</si>
  <si>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</si>
  <si>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</si>
  <si>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</si>
  <si>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</si>
  <si>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</si>
  <si>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</si>
  <si>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</si>
  <si>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</si>
  <si>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</si>
  <si>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</si>
  <si>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</si>
  <si>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</si>
  <si>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</si>
  <si>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</si>
  <si>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</si>
  <si>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</si>
  <si>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</si>
  <si>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</si>
  <si>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</si>
  <si>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</si>
  <si>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</si>
  <si>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</si>
  <si>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</si>
  <si>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</si>
  <si>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</si>
  <si>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</si>
  <si>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</si>
  <si>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</si>
  <si>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</si>
  <si>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</si>
  <si>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</si>
  <si>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</si>
  <si>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</si>
  <si>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</si>
  <si>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</si>
  <si>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</si>
  <si>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</si>
  <si>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</si>
  <si>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</si>
  <si>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</si>
  <si>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</si>
  <si>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</si>
  <si>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</si>
  <si>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</si>
  <si>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</si>
  <si>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</si>
  <si>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</si>
  <si>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</si>
  <si>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</si>
  <si>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</si>
  <si>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</si>
  <si>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</si>
  <si>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</si>
  <si>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</si>
  <si>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</si>
  <si>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</si>
  <si>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</si>
  <si>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</si>
  <si>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</si>
  <si>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</si>
  <si>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</si>
  <si>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</si>
  <si>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</si>
  <si>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</si>
  <si>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</si>
  <si>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</si>
  <si>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</si>
  <si>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</si>
  <si>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</si>
  <si>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</si>
  <si>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</si>
  <si>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</si>
  <si>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</si>
  <si>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</si>
  <si>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</si>
  <si>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</si>
  <si>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</si>
  <si>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</si>
  <si>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</si>
  <si>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</si>
  <si>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</si>
  <si>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</si>
  <si>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</si>
  <si>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</si>
  <si>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</si>
  <si>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</si>
  <si>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</si>
  <si>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</si>
  <si>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</si>
  <si>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</si>
  <si>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</si>
  <si>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</si>
  <si>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</si>
  <si>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</si>
  <si>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</si>
  <si>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</si>
  <si>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</si>
  <si>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</si>
  <si>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</si>
  <si>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</si>
  <si>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</si>
  <si>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</si>
  <si>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</si>
  <si>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</si>
  <si>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</si>
  <si>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</si>
  <si>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</si>
  <si>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</si>
  <si>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</si>
  <si>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</si>
  <si>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</si>
  <si>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</si>
  <si>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</si>
  <si>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</si>
  <si>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</si>
  <si>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</si>
  <si>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</si>
  <si>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</si>
  <si>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</si>
  <si>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</si>
  <si>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</si>
  <si>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</si>
  <si>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</si>
  <si>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</si>
  <si>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</si>
  <si>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</si>
  <si>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</si>
  <si>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</si>
  <si>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</si>
  <si>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</si>
  <si>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</si>
  <si>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</si>
  <si>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</si>
  <si>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</si>
  <si>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</si>
  <si>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</si>
  <si>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</si>
  <si>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</si>
  <si>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</si>
  <si>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</si>
  <si>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</si>
  <si>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</si>
  <si>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</si>
  <si>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</si>
  <si>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</si>
  <si>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</si>
  <si>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</si>
  <si>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</si>
  <si>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</si>
  <si>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</si>
  <si>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</si>
  <si>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</si>
  <si>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</si>
  <si>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</si>
  <si>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</si>
  <si>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</si>
  <si>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</si>
  <si>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</si>
  <si>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</si>
  <si>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</si>
  <si>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</si>
  <si>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</si>
  <si>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</si>
  <si>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</si>
  <si>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</si>
  <si>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</si>
  <si>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</si>
  <si>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</si>
  <si>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</si>
  <si>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</si>
  <si>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</si>
  <si>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</si>
  <si>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</si>
  <si>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</si>
  <si>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</si>
  <si>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</si>
  <si>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</si>
  <si>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</si>
  <si>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</si>
  <si>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</si>
  <si>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</si>
  <si>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</si>
  <si>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</si>
  <si>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</si>
  <si>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</si>
  <si>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</si>
  <si>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</si>
  <si>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</si>
  <si>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</si>
  <si>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</si>
  <si>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</si>
  <si>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</si>
  <si>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</si>
  <si>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</si>
  <si>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</si>
  <si>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</si>
  <si>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</si>
  <si>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</si>
  <si>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</si>
  <si>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</si>
  <si>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</si>
  <si>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</si>
  <si>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</si>
  <si>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</si>
  <si>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</si>
  <si>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</si>
  <si>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</si>
  <si>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</si>
  <si>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</si>
  <si>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</si>
  <si>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</si>
  <si>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</si>
  <si>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</si>
  <si>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</si>
  <si>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</si>
  <si>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</si>
  <si>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</si>
  <si>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</si>
  <si>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</si>
  <si>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</si>
  <si>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</si>
  <si>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</si>
  <si>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</si>
  <si>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</si>
  <si>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</si>
  <si>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</si>
  <si>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</si>
  <si>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</si>
  <si>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</si>
  <si>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</si>
  <si>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</si>
  <si>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</si>
  <si>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</si>
  <si>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</si>
  <si>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</si>
  <si>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</si>
  <si>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</si>
  <si>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</si>
  <si>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</si>
  <si>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</si>
  <si>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</si>
  <si>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</si>
  <si>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</si>
  <si>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</si>
  <si>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</si>
  <si>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</si>
  <si>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</si>
  <si>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</si>
  <si>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</si>
  <si>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</si>
  <si>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</si>
  <si>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</si>
  <si>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</si>
  <si>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</si>
  <si>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</si>
  <si>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</si>
  <si>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</si>
  <si>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</si>
  <si>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</si>
  <si>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</si>
  <si>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</si>
  <si>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</si>
  <si>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</si>
  <si>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</si>
  <si>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</si>
  <si>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</si>
  <si>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</si>
  <si>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</si>
  <si>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</si>
  <si>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</si>
  <si>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</si>
  <si>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</si>
  <si>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</si>
  <si>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</si>
  <si>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</si>
  <si>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</si>
  <si>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</si>
  <si>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</si>
  <si>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</si>
  <si>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</si>
  <si>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</si>
  <si>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</si>
  <si>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</si>
  <si>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</si>
  <si>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</si>
  <si>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</si>
  <si>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</si>
  <si>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</si>
  <si>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</si>
  <si>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</si>
  <si>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</si>
  <si>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</si>
  <si>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</si>
  <si>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</si>
  <si>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</si>
  <si>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</si>
  <si>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</si>
  <si>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</si>
  <si>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</si>
  <si>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</si>
  <si>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</si>
  <si>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</si>
  <si>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</si>
  <si>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</si>
  <si>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</si>
  <si>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</si>
  <si>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</si>
  <si>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</si>
  <si>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</si>
  <si>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</si>
  <si>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</si>
  <si>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</si>
  <si>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</si>
  <si>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</si>
  <si>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</si>
  <si>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</si>
  <si>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</si>
  <si>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</si>
  <si>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</si>
  <si>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</si>
  <si>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</si>
  <si>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</si>
  <si>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</si>
  <si>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</si>
  <si>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</si>
  <si>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</si>
  <si>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</si>
  <si>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</si>
  <si>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</si>
  <si>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</si>
  <si>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</si>
  <si>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</si>
  <si>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</si>
  <si>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</si>
  <si>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</si>
  <si>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</si>
  <si>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</si>
  <si>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</si>
  <si>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</si>
  <si>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</si>
  <si>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</si>
  <si>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</si>
  <si>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</si>
  <si>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</si>
  <si>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</si>
  <si>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</si>
  <si>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</si>
  <si>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</si>
  <si>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</si>
  <si>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</si>
  <si>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</si>
  <si>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</si>
  <si>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</si>
  <si>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</si>
  <si>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</si>
  <si>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</si>
  <si>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</si>
  <si>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</si>
  <si>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</si>
  <si>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</si>
  <si>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</si>
  <si>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</si>
  <si>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</si>
  <si>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</si>
  <si>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</si>
  <si>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</si>
  <si>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</si>
  <si>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</si>
  <si>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</si>
  <si>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</si>
  <si>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</si>
  <si>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</si>
  <si>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</si>
  <si>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</si>
  <si>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</si>
  <si>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</si>
  <si>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</si>
  <si>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</si>
  <si>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</si>
  <si>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</si>
  <si>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</si>
  <si>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</si>
  <si>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</si>
  <si>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</si>
  <si>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</si>
  <si>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</si>
  <si>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</si>
  <si>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</si>
  <si>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</si>
  <si>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</si>
  <si>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</si>
  <si>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</si>
  <si>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</si>
  <si>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</si>
  <si>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</si>
  <si>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</si>
  <si>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</si>
  <si>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</si>
  <si>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</si>
  <si>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</si>
  <si>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</si>
  <si>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</si>
  <si>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</si>
  <si>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</si>
  <si>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</si>
  <si>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</si>
  <si>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</si>
  <si>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</si>
  <si>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</si>
  <si>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</si>
  <si>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</si>
  <si>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</si>
  <si>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</si>
  <si>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</si>
  <si>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</si>
  <si>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</si>
  <si>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</si>
  <si>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</si>
  <si>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</si>
  <si>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</si>
  <si>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</si>
  <si>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</si>
  <si>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</si>
  <si>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</si>
  <si>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</si>
  <si>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</si>
  <si>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</si>
  <si>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</si>
  <si>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</si>
  <si>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</si>
  <si>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</si>
  <si>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</si>
  <si>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</si>
  <si>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</si>
  <si>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</si>
  <si>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</si>
  <si>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</si>
  <si>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</si>
  <si>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</si>
  <si>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</si>
  <si>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</si>
  <si>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</si>
  <si>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</si>
  <si>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</si>
  <si>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</si>
  <si>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</si>
  <si>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</si>
  <si>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</si>
  <si>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</si>
  <si>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</si>
  <si>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</si>
  <si>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</si>
  <si>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</si>
  <si>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</si>
  <si>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</si>
  <si>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</si>
  <si>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</si>
  <si>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</si>
  <si>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</si>
  <si>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</si>
  <si>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</si>
  <si>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</si>
  <si>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</si>
  <si>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</si>
  <si>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</si>
  <si>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</si>
  <si>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</si>
  <si>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</si>
  <si>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</si>
  <si>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</si>
  <si>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</si>
  <si>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</si>
  <si>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</si>
  <si>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</si>
  <si>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</si>
  <si>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</si>
  <si>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</si>
  <si>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</si>
  <si>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</si>
  <si>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</si>
  <si>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</si>
  <si>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</si>
  <si>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</si>
  <si>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</si>
  <si>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</si>
  <si>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</si>
  <si>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</si>
  <si>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</si>
  <si>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</si>
  <si>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</si>
  <si>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</si>
  <si>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</si>
  <si>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</si>
  <si>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</si>
  <si>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</si>
  <si>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</si>
  <si>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</si>
  <si>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</si>
  <si>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</si>
  <si>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</si>
  <si>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</si>
  <si>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</si>
  <si>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</si>
  <si>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</si>
  <si>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</si>
  <si>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</si>
  <si>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</si>
  <si>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</si>
  <si>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</si>
  <si>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</si>
  <si>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</si>
  <si>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</si>
  <si>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</si>
  <si>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</si>
  <si>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</si>
  <si>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</si>
  <si>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</si>
  <si>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</si>
  <si>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</si>
  <si>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</si>
  <si>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</si>
  <si>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</si>
  <si>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</si>
  <si>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</si>
  <si>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</si>
  <si>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</si>
  <si>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</si>
  <si>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</si>
  <si>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</si>
  <si>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</si>
  <si>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</si>
  <si>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</si>
  <si>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</si>
  <si>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</si>
  <si>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</si>
  <si>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</si>
  <si>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</si>
  <si>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</si>
  <si>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</si>
  <si>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</si>
  <si>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</si>
  <si>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</si>
  <si>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</si>
  <si>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</si>
  <si>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</si>
  <si>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</si>
  <si>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</si>
  <si>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</si>
  <si>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</si>
  <si>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</si>
  <si>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</si>
  <si>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</si>
  <si>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</si>
  <si>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</si>
  <si>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</si>
  <si>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</si>
  <si>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</si>
  <si>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</si>
  <si>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</si>
  <si>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</si>
  <si>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</si>
  <si>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</si>
  <si>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</si>
  <si>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</si>
  <si>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</si>
  <si>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</si>
  <si>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</si>
  <si>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</si>
  <si>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</si>
  <si>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</si>
  <si>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</si>
  <si>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</si>
  <si>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</si>
  <si>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</si>
  <si>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</si>
  <si>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</si>
  <si>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</si>
  <si>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</si>
  <si>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</si>
  <si>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</si>
  <si>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</si>
  <si>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</si>
  <si>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</si>
  <si>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</si>
  <si>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</si>
  <si>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</si>
  <si>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</si>
  <si>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</si>
  <si>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</si>
  <si>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</si>
  <si>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</si>
  <si>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</si>
  <si>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</si>
  <si>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</si>
  <si>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</si>
  <si>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</si>
  <si>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</si>
  <si>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</si>
  <si>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</si>
  <si>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</si>
  <si>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</si>
  <si>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</si>
  <si>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</si>
  <si>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</si>
  <si>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</si>
  <si>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</si>
  <si>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</si>
  <si>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</si>
  <si>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</si>
  <si>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</si>
  <si>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</si>
  <si>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</si>
  <si>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</si>
  <si>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</si>
  <si>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</si>
  <si>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</si>
  <si>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</si>
  <si>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</si>
  <si>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</si>
  <si>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</si>
  <si>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</si>
  <si>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</si>
  <si>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</si>
  <si>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</si>
  <si>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</si>
  <si>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</si>
  <si>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</si>
  <si>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</si>
  <si>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</si>
  <si>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</si>
  <si>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</si>
  <si>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</si>
  <si>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</si>
  <si>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</si>
  <si>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</si>
  <si>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</si>
  <si>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</si>
  <si>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</si>
  <si>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</si>
  <si>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</si>
  <si>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</si>
  <si>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</si>
  <si>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</si>
  <si>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</si>
  <si>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</si>
  <si>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</si>
  <si>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</si>
  <si>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</si>
  <si>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</si>
  <si>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</si>
  <si>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</si>
  <si>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</si>
  <si>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</si>
  <si>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</si>
  <si>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</si>
  <si>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</si>
  <si>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</si>
  <si>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</si>
  <si>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</si>
  <si>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</si>
  <si>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</si>
  <si>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</si>
  <si>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</si>
  <si>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</si>
  <si>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</si>
  <si>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</si>
  <si>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</si>
  <si>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</si>
  <si>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</si>
  <si>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</si>
  <si>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</si>
  <si>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</si>
  <si>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</si>
  <si>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</si>
  <si>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</si>
  <si>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</si>
  <si>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</si>
  <si>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</si>
  <si>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</si>
  <si>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</si>
  <si>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</si>
  <si>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</si>
  <si>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</si>
  <si>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</si>
  <si>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</si>
  <si>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</si>
  <si>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</si>
  <si>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</si>
  <si>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</si>
  <si>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</si>
  <si>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</si>
  <si>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</si>
  <si>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</si>
  <si>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</si>
  <si>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</si>
  <si>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</si>
  <si>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</si>
  <si>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</si>
  <si>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</si>
  <si>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</si>
  <si>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</si>
  <si>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</si>
  <si>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</si>
  <si>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</si>
  <si>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</si>
  <si>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</si>
  <si>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</si>
  <si>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</si>
  <si>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</si>
  <si>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</si>
  <si>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</si>
  <si>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</si>
  <si>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</si>
  <si>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</si>
  <si>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</si>
  <si>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</si>
  <si>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</si>
  <si>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</si>
  <si>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</si>
  <si>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</si>
  <si>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</si>
  <si>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</si>
  <si>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</si>
  <si>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</si>
  <si>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</si>
  <si>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</si>
  <si>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</si>
  <si>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</si>
  <si>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</si>
  <si>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</si>
  <si>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</si>
  <si>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</si>
  <si>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</si>
  <si>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</si>
  <si>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</si>
  <si>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</si>
  <si>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</si>
  <si>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</si>
  <si>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</si>
  <si>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</si>
  <si>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</si>
  <si>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</si>
  <si>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</si>
  <si>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</si>
  <si>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</si>
  <si>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</si>
  <si>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</si>
  <si>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</si>
  <si>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</si>
  <si>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</si>
  <si>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</si>
  <si>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</si>
  <si>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</si>
  <si>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</si>
  <si>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</si>
  <si>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</si>
  <si>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</si>
  <si>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</si>
  <si>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</si>
  <si>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</si>
  <si>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</si>
  <si>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</si>
  <si>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</si>
  <si>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</si>
  <si>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</si>
  <si>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</si>
  <si>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</si>
  <si>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</si>
  <si>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</si>
  <si>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</si>
  <si>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</si>
  <si>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</si>
  <si>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</si>
  <si>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</si>
  <si>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</si>
  <si>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</si>
  <si>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</si>
  <si>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</si>
  <si>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</si>
  <si>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</si>
  <si>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</si>
  <si>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</si>
  <si>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</si>
  <si>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</si>
  <si>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</si>
  <si>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</si>
  <si>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</si>
  <si>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</si>
  <si>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</si>
  <si>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</si>
  <si>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</si>
  <si>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</si>
  <si>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</si>
  <si>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</si>
  <si>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</si>
  <si>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</si>
  <si>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</si>
  <si>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</si>
  <si>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</si>
  <si>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</si>
  <si>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</si>
  <si>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</si>
  <si>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</si>
  <si>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</si>
  <si>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</si>
  <si>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</si>
  <si>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</si>
  <si>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</si>
  <si>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</si>
  <si>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</si>
  <si>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</si>
  <si>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</si>
  <si>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</si>
  <si>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</si>
  <si>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</si>
  <si>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</si>
  <si>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</si>
  <si>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</si>
  <si>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</si>
  <si>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</si>
  <si>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</si>
  <si>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</si>
  <si>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</si>
  <si>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</si>
  <si>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</si>
  <si>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</si>
  <si>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</si>
  <si>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</si>
  <si>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</si>
  <si>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</si>
  <si>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</si>
  <si>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</si>
  <si>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</si>
  <si>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</si>
  <si>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</si>
  <si>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</si>
  <si>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</si>
  <si>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</si>
  <si>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</si>
  <si>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</si>
  <si>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</si>
  <si>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</si>
  <si>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</si>
  <si>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</si>
  <si>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</si>
  <si>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</si>
  <si>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</si>
  <si>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</si>
  <si>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</si>
  <si>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</si>
  <si>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</si>
  <si>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</si>
  <si>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</si>
  <si>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</si>
  <si>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</si>
  <si>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</si>
  <si>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</si>
  <si>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</si>
  <si>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</si>
  <si>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</si>
  <si>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</si>
  <si>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</si>
  <si>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</si>
  <si>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</si>
  <si>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</si>
  <si>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</si>
  <si>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</si>
  <si>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</si>
  <si>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</si>
  <si>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</si>
  <si>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</si>
  <si>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</si>
  <si>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</si>
  <si>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</si>
  <si>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</si>
  <si>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</si>
  <si>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</si>
  <si>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</si>
  <si>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</si>
  <si>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</si>
  <si>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</si>
  <si>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</si>
  <si>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</si>
  <si>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</si>
  <si>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</si>
  <si>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</si>
  <si>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</si>
  <si>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</si>
  <si>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</si>
  <si>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</si>
  <si>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</si>
  <si>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</si>
  <si>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</si>
  <si>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</si>
  <si>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</si>
  <si>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</si>
  <si>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</si>
  <si>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</si>
  <si>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</si>
  <si>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</si>
  <si>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</si>
  <si>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</si>
  <si>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</si>
  <si>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</si>
  <si>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</si>
  <si>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</si>
  <si>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</si>
  <si>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</si>
  <si>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</si>
  <si>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</si>
  <si>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</si>
  <si>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</si>
  <si>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</si>
  <si>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</si>
  <si>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</si>
  <si>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</si>
  <si>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</si>
  <si>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</si>
  <si>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</si>
  <si>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</si>
  <si>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</si>
  <si>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</si>
  <si>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</si>
  <si>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</si>
  <si>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</si>
  <si>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</si>
  <si>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</si>
  <si>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</si>
  <si>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</si>
  <si>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</si>
  <si>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</si>
  <si>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</si>
  <si>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</si>
  <si>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</si>
  <si>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</si>
  <si>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</si>
  <si>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</si>
  <si>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</si>
  <si>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</si>
  <si>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</si>
  <si>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</si>
  <si>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</si>
  <si>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</si>
  <si>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</si>
  <si>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</si>
  <si>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</si>
  <si>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</si>
  <si>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</si>
  <si>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</si>
  <si>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</si>
  <si>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</si>
  <si>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</si>
  <si>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</si>
  <si>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</si>
  <si>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</si>
  <si>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</si>
  <si>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</si>
  <si>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</si>
  <si>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</si>
  <si>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</si>
  <si>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</si>
  <si>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</si>
  <si>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</si>
  <si>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</si>
  <si>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</si>
  <si>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</si>
  <si>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</si>
  <si>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</si>
  <si>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</si>
  <si>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</si>
  <si>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</si>
  <si>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</si>
  <si>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</si>
  <si>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</si>
  <si>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</si>
  <si>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</si>
  <si>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</si>
  <si>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</si>
  <si>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</si>
  <si>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</si>
  <si>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</si>
  <si>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</si>
  <si>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</si>
  <si>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</si>
  <si>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</si>
  <si>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</si>
  <si>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</si>
  <si>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</si>
  <si>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</si>
  <si>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</si>
  <si>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</si>
  <si>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</si>
  <si>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</si>
  <si>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</si>
  <si>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</si>
  <si>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</si>
  <si>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</si>
  <si>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</si>
  <si>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</si>
  <si>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</si>
  <si>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</si>
  <si>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</si>
  <si>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</si>
  <si>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</si>
  <si>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</si>
  <si>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</si>
  <si>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</si>
  <si>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</si>
  <si>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</si>
  <si>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</si>
  <si>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</si>
  <si>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</si>
  <si>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</si>
  <si>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</si>
  <si>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</si>
  <si>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</si>
  <si>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</si>
  <si>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</si>
  <si>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</si>
  <si>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</si>
  <si>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</si>
  <si>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</si>
  <si>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</si>
  <si>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</si>
  <si>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</si>
  <si>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</si>
  <si>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</si>
  <si>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</si>
  <si>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</si>
  <si>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</si>
  <si>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</si>
  <si>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</si>
  <si>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</si>
  <si>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</si>
  <si>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</si>
  <si>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</si>
  <si>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</si>
  <si>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</si>
  <si>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</si>
  <si>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</si>
  <si>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</si>
  <si>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</si>
  <si>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</si>
  <si>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</si>
  <si>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</si>
  <si>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</si>
  <si>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</si>
  <si>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</si>
  <si>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</si>
  <si>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</si>
  <si>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</si>
  <si>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</si>
  <si>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</si>
  <si>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</si>
  <si>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</si>
  <si>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</si>
  <si>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</si>
  <si>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</si>
  <si>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</si>
  <si>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</si>
  <si>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</si>
  <si>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</si>
  <si>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</si>
  <si>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</si>
  <si>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</si>
  <si>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</si>
  <si>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</si>
  <si>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</si>
  <si>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</si>
  <si>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</si>
  <si>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</si>
  <si>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</si>
  <si>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</si>
  <si>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</si>
  <si>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</si>
  <si>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</si>
  <si>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</si>
  <si>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</si>
  <si>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</si>
  <si>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</si>
  <si>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</si>
  <si>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</si>
  <si>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</si>
  <si>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</si>
  <si>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</si>
  <si>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</si>
  <si>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</si>
  <si>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</si>
  <si>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</si>
  <si>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</si>
  <si>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</si>
  <si>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</si>
  <si>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</si>
  <si>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</si>
  <si>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</si>
  <si>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</si>
  <si>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</si>
  <si>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</si>
  <si>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</si>
  <si>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</si>
  <si>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</si>
  <si>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</si>
  <si>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</si>
  <si>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</si>
  <si>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</si>
  <si>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</si>
  <si>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</si>
  <si>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</si>
  <si>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</si>
  <si>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</si>
  <si>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</si>
  <si>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</si>
  <si>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</si>
  <si>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</si>
  <si>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</si>
  <si>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</si>
  <si>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</si>
  <si>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</si>
  <si>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</si>
  <si>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</si>
  <si>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</si>
  <si>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</si>
  <si>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</si>
  <si>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</si>
  <si>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</si>
  <si>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</si>
  <si>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</si>
  <si>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</si>
  <si>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</si>
  <si>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</si>
  <si>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</si>
  <si>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</si>
  <si>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</si>
  <si>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</si>
  <si>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</si>
  <si>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</si>
  <si>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</si>
  <si>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</si>
  <si>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</si>
  <si>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</si>
  <si>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</si>
  <si>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</si>
  <si>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</si>
  <si>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</si>
  <si>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</si>
  <si>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</si>
  <si>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</si>
  <si>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</si>
  <si>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</si>
  <si>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</si>
  <si>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</si>
  <si>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</si>
  <si>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</si>
  <si>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</si>
  <si>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</si>
  <si>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</si>
  <si>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</si>
  <si>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</si>
  <si>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</si>
  <si>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</si>
  <si>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</si>
  <si>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</si>
  <si>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</si>
  <si>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</si>
  <si>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</si>
  <si>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</si>
  <si>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</si>
  <si>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</si>
  <si>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</si>
  <si>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</si>
  <si>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</si>
  <si>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</si>
  <si>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</si>
  <si>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</si>
  <si>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</si>
  <si>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</si>
  <si>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</si>
  <si>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</si>
  <si>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</si>
  <si>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</si>
  <si>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</si>
  <si>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</si>
  <si>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</si>
  <si>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</si>
  <si>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</si>
  <si>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</si>
  <si>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</si>
  <si>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</si>
  <si>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</si>
  <si>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</si>
  <si>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</si>
  <si>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</si>
  <si>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</si>
  <si>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</si>
  <si>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</si>
  <si>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</si>
  <si>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</si>
  <si>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</si>
  <si>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</si>
  <si>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</si>
  <si>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</si>
  <si>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</si>
  <si>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</si>
  <si>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</si>
  <si>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</si>
  <si>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</si>
  <si>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</si>
  <si>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</si>
  <si>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</si>
  <si>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</si>
  <si>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</si>
  <si>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</si>
  <si>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</si>
  <si>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</si>
  <si>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</si>
  <si>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</si>
  <si>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</si>
  <si>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</si>
  <si>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</si>
  <si>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</si>
  <si>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</si>
  <si>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</si>
  <si>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</si>
  <si>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</si>
  <si>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</si>
  <si>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</si>
  <si>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</si>
  <si>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</si>
  <si>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</si>
  <si>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</si>
  <si>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</si>
  <si>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</si>
  <si>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</si>
  <si>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</si>
  <si>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</si>
  <si>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</si>
  <si>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</si>
  <si>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</si>
  <si>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</si>
  <si>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</si>
  <si>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</si>
  <si>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</si>
  <si>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</si>
  <si>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</si>
  <si>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</si>
  <si>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</si>
  <si>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</si>
  <si>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</si>
  <si>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</si>
  <si>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</si>
  <si>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</si>
  <si>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</si>
  <si>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</si>
  <si>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</si>
  <si>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</si>
  <si>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</si>
  <si>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</si>
  <si>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</si>
  <si>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</si>
  <si>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</si>
  <si>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</si>
  <si>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</si>
  <si>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</si>
  <si>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</si>
  <si>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</si>
  <si>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</si>
  <si>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</si>
  <si>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</si>
  <si>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</si>
  <si>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</si>
  <si>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</si>
  <si>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</si>
  <si>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</si>
  <si>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</si>
  <si>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</si>
  <si>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</si>
  <si>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</si>
  <si>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</si>
  <si>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</si>
  <si>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</si>
  <si>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</si>
  <si>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</si>
  <si>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</si>
  <si>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</si>
  <si>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</si>
  <si>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</si>
  <si>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</si>
  <si>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</si>
  <si>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</si>
  <si>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</si>
  <si>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</si>
  <si>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</si>
  <si>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</si>
  <si>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</si>
  <si>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</si>
  <si>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</si>
  <si>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</si>
  <si>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</si>
  <si>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</si>
  <si>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</si>
  <si>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</si>
  <si>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</si>
  <si>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</si>
  <si>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</si>
  <si>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</si>
  <si>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</si>
  <si>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</si>
  <si>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</si>
  <si>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</si>
  <si>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</si>
  <si>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</si>
  <si>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</si>
  <si>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</si>
  <si>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</si>
  <si>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</si>
  <si>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</si>
  <si>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</si>
  <si>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</si>
  <si>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</si>
  <si>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</si>
  <si>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</si>
  <si>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</si>
  <si>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</si>
  <si>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</si>
  <si>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</si>
  <si>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</si>
  <si>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</si>
  <si>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</si>
  <si>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</si>
  <si>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</si>
  <si>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</si>
  <si>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</si>
  <si>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</si>
  <si>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</si>
  <si>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</si>
  <si>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</si>
  <si>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</si>
  <si>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</si>
  <si>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</si>
  <si>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</si>
  <si>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</si>
  <si>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</si>
  <si>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</si>
  <si>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</si>
  <si>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</si>
  <si>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</si>
  <si>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</si>
  <si>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</si>
  <si>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</si>
  <si>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</si>
  <si>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</si>
  <si>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</si>
  <si>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</si>
  <si>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</si>
  <si>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</si>
  <si>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</si>
  <si>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</si>
  <si>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</si>
  <si>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</si>
  <si>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</si>
  <si>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</si>
  <si>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</si>
  <si>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</si>
  <si>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</si>
  <si>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</si>
  <si>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</si>
  <si>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</si>
  <si>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</si>
  <si>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</si>
  <si>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</si>
  <si>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</si>
  <si>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</si>
  <si>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</si>
  <si>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</si>
  <si>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</si>
  <si>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</si>
  <si>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</si>
  <si>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</si>
  <si>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</si>
  <si>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</si>
  <si>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</si>
  <si>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</si>
  <si>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</si>
  <si>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</si>
  <si>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</si>
  <si>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</si>
  <si>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</si>
  <si>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</si>
  <si>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</si>
  <si>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</si>
  <si>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</si>
  <si>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</si>
  <si>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</si>
  <si>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</si>
  <si>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</si>
  <si>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</si>
  <si>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</si>
  <si>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</si>
  <si>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</si>
  <si>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</si>
  <si>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</si>
  <si>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</si>
  <si>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</si>
  <si>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</si>
  <si>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</si>
  <si>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</si>
  <si>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</si>
  <si>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</si>
  <si>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</si>
  <si>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</si>
  <si>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</si>
  <si>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</si>
  <si>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</si>
  <si>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</si>
  <si>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</si>
  <si>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</si>
  <si>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</si>
  <si>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</si>
  <si>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</si>
  <si>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</si>
  <si>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</si>
  <si>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</si>
  <si>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</si>
  <si>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</si>
  <si>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</si>
  <si>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</si>
  <si>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</si>
  <si>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</si>
  <si>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</si>
  <si>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</si>
  <si>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</si>
  <si>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</si>
  <si>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</si>
  <si>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</si>
  <si>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</si>
  <si>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</si>
  <si>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</si>
  <si>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</si>
  <si>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</si>
  <si>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</si>
  <si>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</si>
  <si>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</si>
  <si>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</si>
  <si>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</si>
  <si>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</si>
  <si>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</si>
  <si>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</si>
  <si>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</si>
  <si>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</si>
  <si>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</si>
  <si>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</si>
  <si>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</si>
  <si>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</si>
  <si>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</si>
  <si>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</si>
  <si>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</si>
  <si>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</si>
  <si>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</si>
  <si>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</si>
  <si>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</si>
  <si>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</si>
  <si>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</si>
  <si>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</si>
  <si>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</si>
  <si>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</si>
  <si>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</si>
  <si>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</si>
  <si>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</si>
  <si>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</si>
  <si>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</si>
  <si>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</si>
  <si>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</si>
  <si>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</si>
  <si>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</si>
  <si>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</si>
  <si>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</si>
  <si>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</si>
  <si>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</si>
  <si>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</si>
  <si>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</si>
  <si>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</si>
  <si>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</si>
  <si>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</si>
  <si>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</si>
  <si>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</si>
  <si>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</si>
  <si>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</si>
  <si>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</si>
  <si>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</si>
  <si>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</si>
  <si>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</si>
  <si>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</si>
  <si>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</si>
  <si>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</si>
  <si>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</si>
  <si>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</si>
  <si>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</si>
  <si>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</si>
  <si>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</si>
  <si>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</si>
  <si>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</si>
  <si>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</si>
  <si>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</si>
  <si>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</si>
  <si>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</si>
  <si>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</si>
  <si>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</si>
  <si>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</si>
  <si>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</si>
  <si>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</si>
  <si>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</si>
  <si>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</si>
  <si>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</si>
  <si>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</si>
  <si>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</si>
  <si>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</si>
  <si>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</si>
  <si>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</si>
  <si>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</si>
  <si>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</si>
  <si>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</si>
  <si>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</si>
  <si>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</si>
  <si>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</si>
  <si>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</si>
  <si>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</si>
  <si>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</si>
  <si>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</si>
  <si>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</si>
  <si>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</si>
  <si>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</si>
  <si>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</si>
  <si>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</si>
  <si>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</si>
  <si>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</si>
  <si>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</si>
  <si>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</si>
  <si>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</si>
  <si>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</si>
  <si>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</si>
  <si>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</si>
  <si>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</si>
  <si>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</si>
  <si>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</si>
  <si>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</si>
  <si>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</si>
  <si>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</si>
  <si>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</si>
  <si>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</si>
  <si>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</si>
  <si>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</si>
  <si>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</si>
  <si>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</si>
  <si>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</si>
  <si>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</si>
  <si>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</si>
  <si>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</si>
  <si>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</si>
  <si>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</si>
  <si>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</si>
  <si>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</si>
  <si>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</si>
  <si>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</si>
  <si>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</si>
  <si>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</si>
  <si>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</si>
  <si>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</si>
  <si>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</si>
  <si>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</si>
  <si>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</si>
  <si>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</si>
  <si>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</si>
  <si>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</si>
  <si>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</si>
  <si>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</si>
  <si>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</si>
  <si>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</si>
  <si>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</si>
  <si>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</si>
  <si>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</si>
  <si>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</si>
  <si>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</si>
  <si>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</si>
  <si>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</si>
  <si>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</si>
  <si>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</si>
  <si>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</si>
  <si>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</si>
  <si>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</si>
  <si>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</si>
  <si>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</si>
  <si>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</si>
  <si>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</si>
  <si>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</si>
  <si>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</si>
  <si>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</si>
  <si>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</si>
  <si>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</si>
  <si>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</si>
  <si>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</si>
  <si>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</si>
  <si>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</si>
  <si>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</si>
  <si>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</si>
  <si>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</si>
  <si>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</si>
  <si>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</si>
  <si>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</si>
  <si>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</si>
  <si>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</si>
  <si>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</si>
  <si>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</si>
  <si>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</si>
  <si>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</si>
  <si>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</si>
  <si>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</si>
  <si>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</si>
  <si>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</si>
  <si>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</si>
  <si>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</si>
  <si>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</si>
  <si>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</si>
  <si>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</si>
  <si>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</si>
  <si>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</si>
  <si>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</si>
  <si>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</si>
  <si>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</si>
  <si>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</si>
  <si>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</si>
  <si>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</si>
  <si>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</si>
  <si>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</si>
  <si>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</si>
  <si>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</si>
  <si>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</si>
  <si>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</si>
  <si>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</si>
  <si>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</si>
  <si>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</si>
  <si>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</si>
  <si>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</si>
  <si>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</si>
  <si>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</si>
  <si>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</si>
  <si>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</si>
  <si>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</si>
  <si>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</si>
  <si>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</si>
  <si>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</si>
  <si>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</si>
  <si>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</si>
  <si>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</si>
  <si>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</si>
  <si>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</si>
  <si>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</si>
  <si>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</si>
  <si>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</si>
  <si>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</si>
  <si>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</si>
  <si>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</si>
  <si>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</si>
  <si>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</si>
  <si>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</si>
  <si>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</si>
  <si>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</si>
  <si>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</si>
  <si>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</si>
  <si>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</si>
  <si>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</si>
  <si>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</si>
  <si>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</si>
  <si>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</si>
  <si>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</si>
  <si>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</si>
  <si>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</si>
  <si>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</si>
  <si>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</si>
  <si>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</si>
  <si>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</si>
  <si>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</si>
  <si>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</si>
  <si>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</si>
  <si>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</si>
  <si>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</si>
  <si>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</si>
  <si>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</si>
  <si>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</si>
  <si>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</si>
  <si>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</si>
  <si>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</si>
  <si>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</si>
  <si>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</si>
  <si>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</si>
  <si>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</si>
  <si>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</si>
  <si>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</si>
  <si>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</si>
  <si>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</si>
  <si>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</si>
  <si>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</si>
  <si>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</si>
  <si>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</si>
  <si>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</si>
  <si>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</si>
  <si>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</si>
  <si>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</si>
  <si>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</si>
  <si>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</si>
  <si>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</si>
  <si>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</si>
  <si>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</si>
  <si>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</si>
  <si>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</si>
  <si>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</si>
  <si>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</si>
  <si>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</si>
  <si>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</si>
  <si>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</si>
  <si>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</si>
  <si>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</si>
  <si>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</si>
  <si>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</si>
  <si>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</si>
  <si>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</si>
  <si>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</si>
  <si>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</si>
  <si>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</si>
  <si>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</si>
  <si>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</si>
  <si>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</si>
  <si>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</si>
  <si>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</si>
  <si>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</si>
  <si>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</si>
  <si>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</si>
  <si>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</si>
  <si>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</si>
  <si>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</si>
  <si>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</si>
  <si>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</si>
  <si>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</si>
  <si>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</si>
  <si>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</si>
  <si>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</si>
  <si>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</si>
  <si>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</si>
  <si>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</si>
  <si>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</si>
  <si>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</si>
  <si>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</si>
  <si>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</si>
  <si>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</si>
  <si>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</si>
  <si>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</si>
  <si>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</si>
  <si>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</si>
  <si>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</si>
  <si>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</si>
  <si>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</si>
  <si>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</si>
  <si>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</si>
  <si>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</si>
  <si>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</si>
  <si>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</si>
  <si>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</si>
  <si>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</si>
  <si>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</si>
  <si>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</si>
  <si>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</si>
  <si>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</si>
  <si>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</si>
  <si>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</si>
  <si>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</si>
  <si>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</si>
  <si>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</si>
  <si>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</si>
  <si>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</si>
  <si>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</si>
  <si>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</si>
  <si>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</si>
  <si>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</si>
  <si>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</si>
  <si>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</si>
  <si>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</si>
  <si>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</si>
  <si>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</si>
  <si>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</si>
  <si>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</si>
  <si>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</si>
  <si>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</si>
  <si>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</si>
  <si>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</si>
  <si>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</si>
  <si>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</si>
  <si>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</si>
  <si>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</si>
  <si>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</si>
  <si>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</si>
  <si>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</si>
  <si>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</si>
  <si>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</si>
  <si>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</si>
  <si>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</si>
  <si>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</si>
  <si>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</si>
  <si>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</si>
  <si>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</si>
  <si>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</si>
  <si>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</si>
  <si>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</si>
  <si>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</si>
  <si>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</si>
  <si>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</si>
  <si>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</si>
  <si>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</si>
  <si>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</si>
  <si>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</si>
  <si>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</si>
  <si>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</si>
  <si>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</si>
  <si>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</si>
  <si>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</si>
  <si>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</si>
  <si>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</si>
  <si>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</si>
  <si>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</si>
  <si>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</si>
  <si>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</si>
  <si>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</si>
  <si>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</si>
  <si>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</si>
  <si>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</si>
  <si>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</si>
  <si>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</si>
  <si>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</si>
  <si>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</si>
  <si>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</si>
  <si>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</si>
  <si>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</si>
  <si>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</si>
  <si>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</si>
  <si>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</si>
  <si>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</si>
  <si>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</si>
  <si>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</si>
  <si>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</si>
  <si>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</si>
  <si>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</si>
  <si>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</si>
  <si>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</si>
  <si>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</si>
  <si>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</si>
  <si>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</si>
  <si>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</si>
  <si>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</si>
  <si>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</si>
  <si>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</si>
  <si>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</si>
  <si>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</si>
  <si>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</si>
  <si>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</si>
  <si>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</si>
  <si>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</si>
  <si>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</si>
  <si>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</si>
  <si>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</si>
  <si>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</si>
  <si>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</si>
  <si>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</si>
  <si>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</si>
  <si>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</si>
  <si>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</si>
  <si>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</si>
  <si>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</si>
  <si>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</si>
  <si>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</si>
  <si>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</si>
  <si>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</si>
  <si>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</si>
  <si>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</si>
  <si>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</si>
  <si>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</si>
  <si>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</si>
  <si>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</si>
  <si>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</si>
  <si>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</si>
  <si>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</si>
  <si>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</si>
  <si>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</si>
  <si>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</si>
  <si>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</si>
  <si>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</si>
  <si>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</si>
  <si>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</si>
  <si>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</si>
  <si>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</si>
  <si>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</si>
  <si>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</si>
  <si>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</si>
  <si>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</si>
  <si>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</si>
  <si>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</si>
  <si>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</si>
  <si>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</si>
  <si>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</si>
  <si>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</si>
  <si>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</si>
  <si>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</si>
  <si>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</si>
  <si>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</si>
  <si>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</si>
  <si>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</si>
  <si>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</si>
  <si>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</si>
  <si>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</si>
  <si>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</si>
  <si>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</si>
  <si>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</si>
  <si>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</si>
  <si>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</si>
  <si>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</si>
  <si>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</si>
  <si>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</si>
  <si>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</si>
  <si>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</si>
  <si>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</si>
  <si>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</si>
  <si>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</si>
  <si>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</si>
  <si>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</si>
  <si>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</si>
  <si>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</si>
  <si>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</si>
  <si>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</si>
  <si>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</si>
  <si>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</si>
  <si>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</si>
  <si>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</si>
  <si>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</si>
  <si>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</si>
  <si>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</si>
  <si>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</si>
  <si>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</si>
  <si>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</si>
  <si>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</si>
  <si>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</si>
  <si>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</si>
  <si>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</si>
  <si>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</si>
  <si>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</si>
  <si>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</si>
  <si>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</si>
  <si>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</si>
  <si>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</si>
  <si>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</si>
  <si>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</si>
  <si>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</si>
  <si>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</si>
  <si>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</si>
  <si>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</si>
  <si>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</si>
  <si>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</si>
  <si>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</si>
  <si>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</si>
  <si>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</si>
  <si>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</si>
  <si>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</si>
  <si>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</si>
  <si>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</si>
  <si>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</si>
  <si>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</si>
  <si>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</si>
  <si>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</si>
  <si>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</si>
  <si>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</si>
  <si>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</si>
  <si>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</si>
  <si>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</si>
  <si>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</si>
  <si>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</si>
  <si>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</si>
  <si>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</si>
  <si>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</si>
  <si>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</si>
  <si>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</si>
  <si>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</si>
  <si>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</si>
  <si>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</si>
  <si>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</si>
  <si>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</si>
  <si>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</si>
  <si>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</si>
  <si>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</si>
  <si>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</si>
  <si>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</si>
  <si>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</si>
  <si>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</si>
  <si>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</si>
  <si>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</si>
  <si>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</si>
  <si>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</si>
  <si>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</si>
  <si>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</si>
  <si>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</si>
  <si>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</si>
  <si>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</si>
  <si>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</si>
  <si>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</si>
  <si>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</si>
  <si>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</si>
  <si>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</si>
  <si>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</si>
  <si>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</si>
  <si>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</si>
  <si>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</si>
  <si>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</si>
  <si>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</si>
  <si>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</si>
  <si>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</si>
  <si>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</si>
  <si>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</si>
  <si>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</si>
  <si>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</si>
  <si>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</si>
  <si>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</si>
  <si>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</si>
  <si>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</si>
  <si>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</si>
  <si>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</si>
  <si>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</si>
  <si>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</si>
  <si>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</si>
  <si>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</si>
  <si>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</si>
  <si>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</si>
  <si>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</si>
  <si>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</si>
  <si>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</si>
  <si>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</si>
  <si>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</si>
  <si>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</si>
  <si>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</si>
  <si>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</si>
  <si>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</si>
  <si>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</si>
  <si>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</si>
  <si>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</si>
  <si>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</si>
  <si>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</si>
  <si>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</si>
  <si>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</si>
  <si>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</si>
  <si>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</si>
  <si>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</si>
  <si>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</si>
  <si>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</si>
  <si>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</si>
  <si>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</si>
  <si>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</si>
  <si>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</si>
  <si>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</si>
  <si>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</si>
  <si>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</si>
  <si>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</si>
  <si>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</si>
  <si>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</si>
  <si>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</si>
  <si>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</si>
  <si>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</si>
  <si>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</si>
  <si>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</si>
  <si>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</si>
  <si>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</si>
  <si>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</si>
  <si>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</si>
  <si>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</si>
  <si>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</si>
  <si>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</si>
  <si>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</si>
  <si>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</si>
  <si>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</si>
  <si>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</si>
  <si>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</si>
  <si>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</si>
  <si>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</si>
  <si>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</si>
  <si>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</si>
  <si>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</si>
  <si>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</si>
  <si>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</si>
  <si>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</si>
  <si>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</si>
  <si>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</si>
  <si>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</si>
  <si>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</si>
  <si>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</si>
  <si>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</si>
  <si>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</si>
  <si>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</si>
  <si>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</si>
  <si>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</si>
  <si>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</si>
  <si>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</si>
  <si>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</si>
  <si>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</si>
  <si>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</si>
  <si>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</si>
  <si>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</si>
  <si>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</si>
  <si>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</si>
  <si>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</si>
  <si>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</si>
  <si>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</si>
  <si>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</si>
  <si>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</si>
  <si>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</si>
  <si>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</si>
  <si>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</si>
  <si>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</si>
  <si>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</si>
  <si>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</si>
  <si>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</si>
  <si>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</si>
  <si>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</si>
  <si>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</si>
  <si>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</si>
  <si>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</si>
  <si>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</si>
  <si>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</si>
  <si>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</si>
  <si>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</si>
  <si>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</si>
  <si>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</si>
  <si>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</si>
  <si>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</si>
  <si>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</si>
  <si>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</si>
  <si>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</si>
  <si>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</si>
  <si>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</si>
  <si>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</si>
  <si>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</si>
  <si>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</si>
  <si>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</si>
  <si>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</si>
  <si>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</si>
  <si>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</si>
  <si>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</si>
  <si>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</si>
  <si>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</si>
  <si>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</si>
  <si>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</si>
  <si>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</si>
  <si>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</si>
  <si>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</si>
  <si>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</si>
  <si>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</si>
  <si>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</si>
  <si>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</si>
  <si>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</si>
  <si>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</si>
  <si>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</si>
  <si>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</si>
  <si>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</si>
  <si>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</si>
  <si>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</si>
  <si>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</si>
  <si>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</si>
  <si>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</si>
  <si>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</si>
  <si>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</si>
  <si>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</si>
  <si>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</si>
  <si>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</si>
  <si>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</si>
  <si>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</si>
  <si>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</si>
  <si>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</si>
  <si>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</si>
  <si>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</si>
  <si>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</si>
  <si>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</si>
  <si>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</si>
  <si>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</si>
  <si>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</si>
  <si>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</si>
  <si>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</si>
  <si>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</si>
  <si>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</si>
  <si>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</si>
  <si>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</si>
  <si>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</si>
  <si>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</si>
  <si>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</si>
  <si>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</si>
  <si>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</si>
  <si>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</si>
  <si>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</si>
  <si>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</si>
  <si>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</si>
  <si>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</si>
  <si>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</si>
  <si>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</si>
  <si>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</si>
  <si>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</si>
  <si>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</si>
  <si>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</si>
  <si>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</si>
  <si>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</si>
  <si>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</si>
  <si>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</si>
  <si>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</si>
  <si>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</si>
  <si>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</si>
  <si>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</si>
  <si>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</si>
  <si>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</si>
  <si>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</si>
  <si>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</si>
  <si>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</si>
  <si>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</si>
  <si>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</si>
  <si>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</si>
  <si>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</si>
  <si>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</si>
  <si>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</si>
  <si>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</si>
  <si>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</si>
  <si>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</si>
  <si>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</si>
  <si>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</si>
  <si>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</si>
  <si>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</si>
  <si>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</si>
  <si>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</si>
  <si>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</si>
  <si>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</si>
  <si>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</si>
  <si>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</si>
  <si>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</si>
  <si>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</si>
  <si>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</si>
  <si>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</si>
  <si>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</si>
  <si>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</si>
  <si>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</si>
  <si>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</si>
  <si>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</si>
  <si>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</si>
  <si>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</si>
  <si>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</si>
  <si>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</si>
  <si>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</si>
  <si>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</si>
  <si>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</si>
  <si>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</si>
  <si>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</si>
  <si>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</si>
  <si>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</si>
  <si>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</si>
  <si>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</si>
  <si>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</si>
  <si>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</si>
  <si>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</si>
  <si>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</si>
  <si>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</si>
  <si>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</si>
  <si>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</si>
  <si>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</si>
  <si>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</si>
  <si>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</si>
  <si>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</si>
  <si>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</si>
  <si>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</si>
  <si>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</si>
  <si>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</si>
  <si>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</si>
  <si>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</si>
  <si>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</si>
  <si>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</si>
  <si>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</si>
  <si>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</si>
  <si>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</si>
  <si>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</si>
  <si>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</si>
  <si>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</si>
  <si>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</si>
  <si>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</si>
  <si>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</si>
  <si>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</si>
  <si>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</si>
  <si>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</si>
  <si>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</si>
  <si>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</si>
  <si>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</si>
  <si>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</si>
  <si>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</si>
  <si>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</si>
  <si>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</si>
  <si>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</si>
  <si>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</si>
  <si>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</si>
  <si>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</si>
  <si>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</si>
  <si>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</si>
  <si>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</si>
  <si>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</si>
  <si>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</si>
  <si>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</si>
  <si>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</si>
  <si>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</si>
  <si>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</si>
  <si>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</si>
  <si>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</si>
  <si>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</si>
  <si>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</si>
  <si>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</si>
  <si>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</si>
  <si>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</si>
  <si>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</si>
  <si>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</si>
  <si>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</si>
  <si>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</si>
  <si>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</si>
  <si>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</si>
  <si>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</si>
  <si>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</si>
  <si>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</si>
  <si>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</si>
  <si>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</si>
  <si>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</si>
  <si>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</si>
  <si>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</si>
  <si>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</si>
  <si>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</si>
  <si>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</si>
  <si>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</si>
  <si>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</si>
  <si>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</si>
  <si>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</si>
  <si>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</si>
  <si>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</si>
  <si>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</si>
  <si>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</si>
  <si>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</si>
  <si>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</si>
  <si>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</si>
  <si>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</si>
  <si>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</si>
  <si>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</si>
  <si>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</si>
  <si>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</si>
  <si>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</si>
  <si>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</si>
  <si>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</si>
  <si>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</si>
  <si>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</si>
  <si>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</si>
  <si>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</si>
  <si>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</si>
  <si>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</si>
  <si>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</si>
  <si>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</si>
  <si>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</si>
  <si>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</si>
  <si>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</si>
  <si>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</si>
  <si>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</si>
  <si>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</si>
  <si>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</si>
  <si>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</si>
  <si>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</si>
  <si>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</si>
  <si>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</si>
  <si>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</si>
  <si>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</si>
  <si>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</si>
  <si>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</si>
  <si>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</si>
  <si>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</si>
  <si>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</si>
  <si>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</si>
  <si>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</si>
  <si>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</si>
  <si>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</si>
  <si>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</si>
  <si>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</si>
  <si>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</si>
  <si>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</si>
  <si>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</si>
  <si>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</si>
  <si>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</si>
  <si>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</si>
  <si>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</si>
  <si>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</si>
  <si>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</si>
  <si>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</si>
  <si>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</si>
  <si>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</si>
  <si>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</si>
  <si>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</si>
  <si>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</si>
  <si>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</si>
  <si>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</si>
  <si>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</si>
  <si>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</si>
  <si>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</si>
  <si>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</si>
  <si>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</si>
  <si>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</si>
  <si>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</si>
  <si>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</si>
  <si>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</si>
  <si>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</si>
  <si>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</si>
  <si>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</si>
  <si>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</si>
  <si>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</si>
  <si>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</si>
  <si>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</si>
  <si>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</si>
  <si>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</si>
  <si>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</si>
  <si>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</si>
  <si>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</si>
  <si>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</si>
  <si>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</si>
  <si>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</si>
  <si>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</si>
  <si>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</si>
  <si>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</si>
  <si>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</si>
  <si>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</si>
  <si>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</si>
  <si>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</si>
  <si>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</si>
  <si>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</si>
  <si>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</si>
  <si>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</si>
  <si>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</si>
  <si>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</si>
  <si>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</si>
  <si>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</si>
  <si>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</si>
  <si>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</si>
  <si>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</si>
  <si>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</si>
  <si>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</si>
  <si>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</si>
  <si>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</si>
  <si>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</si>
  <si>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</si>
  <si>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</si>
  <si>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</si>
  <si>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</si>
  <si>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</si>
  <si>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</si>
  <si>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</si>
  <si>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</si>
  <si>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</si>
  <si>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</si>
  <si>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</si>
  <si>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</si>
  <si>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</si>
  <si>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</si>
  <si>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</si>
  <si>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</si>
  <si>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</si>
  <si>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</si>
  <si>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</si>
  <si>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</si>
  <si>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</si>
  <si>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</si>
  <si>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</si>
  <si>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</si>
  <si>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</si>
  <si>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</si>
  <si>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</si>
  <si>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</si>
  <si>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</si>
  <si>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</si>
  <si>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</si>
  <si>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</si>
  <si>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</si>
  <si>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</si>
  <si>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</si>
  <si>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</si>
  <si>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</si>
  <si>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</si>
  <si>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</si>
  <si>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</si>
  <si>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</si>
  <si>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</si>
  <si>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</si>
  <si>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</si>
  <si>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</si>
  <si>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</si>
  <si>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</si>
  <si>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</si>
  <si>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</si>
  <si>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</si>
  <si>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</si>
  <si>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</si>
  <si>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</si>
  <si>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</si>
  <si>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</si>
  <si>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</si>
  <si>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</si>
  <si>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</si>
  <si>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</si>
  <si>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</si>
  <si>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</si>
  <si>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</si>
  <si>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</si>
  <si>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</si>
  <si>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</si>
  <si>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</si>
  <si>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</si>
  <si>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</si>
  <si>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</si>
  <si>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</si>
  <si>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</si>
  <si>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</si>
  <si>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</si>
  <si>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</si>
  <si>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</si>
  <si>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</si>
  <si>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</si>
  <si>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</si>
  <si>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</si>
  <si>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</si>
  <si>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</si>
  <si>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</si>
  <si>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</si>
  <si>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</si>
  <si>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</si>
  <si>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</si>
  <si>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</si>
  <si>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</si>
  <si>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</si>
  <si>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</si>
  <si>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</si>
  <si>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</si>
  <si>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</si>
  <si>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</si>
  <si>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</si>
  <si>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</si>
  <si>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</si>
  <si>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</si>
  <si>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</si>
  <si>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</si>
  <si>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</si>
  <si>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</si>
  <si>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</si>
  <si>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</si>
  <si>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</si>
  <si>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</si>
  <si>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</si>
  <si>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</si>
  <si>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</si>
  <si>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</si>
  <si>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</si>
  <si>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</si>
  <si>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</si>
  <si>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</si>
  <si>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</si>
  <si>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</si>
  <si>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</si>
  <si>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</si>
  <si>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</si>
  <si>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</si>
  <si>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</si>
  <si>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</si>
  <si>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</si>
  <si>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</si>
  <si>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</si>
  <si>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</si>
  <si>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</si>
  <si>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</si>
  <si>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</si>
  <si>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</si>
  <si>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</si>
  <si>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</si>
  <si>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</si>
  <si>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</si>
  <si>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</si>
  <si>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</si>
  <si>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</si>
  <si>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</si>
  <si>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</si>
  <si>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</si>
  <si>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</si>
  <si>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</si>
  <si>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</si>
  <si>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</si>
  <si>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</si>
  <si>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</si>
  <si>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</si>
  <si>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</si>
  <si>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</si>
  <si>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</si>
  <si>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</si>
  <si>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</si>
  <si>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</si>
  <si>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</si>
  <si>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</si>
  <si>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</si>
  <si>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</si>
  <si>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</si>
  <si>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</si>
  <si>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</si>
  <si>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</si>
  <si>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</si>
  <si>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</si>
  <si>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</si>
  <si>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</si>
  <si>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</si>
  <si>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</si>
  <si>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</si>
  <si>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</si>
  <si>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</si>
  <si>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</si>
  <si>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</si>
  <si>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</si>
  <si>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</si>
  <si>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</si>
  <si>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</si>
  <si>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</si>
  <si>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</si>
  <si>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</si>
  <si>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</si>
  <si>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</si>
  <si>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</si>
  <si>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</si>
  <si>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</si>
  <si>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</si>
  <si>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</si>
  <si>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</si>
  <si>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</si>
  <si>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</si>
  <si>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</si>
  <si>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</si>
  <si>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</si>
  <si>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</si>
  <si>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</si>
  <si>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</si>
  <si>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</si>
  <si>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</si>
  <si>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</si>
  <si>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</si>
  <si>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</si>
  <si>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</si>
  <si>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</si>
  <si>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</si>
  <si>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</si>
  <si>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</si>
  <si>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</si>
  <si>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</si>
  <si>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</si>
  <si>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</si>
  <si>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</si>
  <si>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</si>
  <si>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</si>
  <si>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</si>
  <si>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</si>
  <si>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</si>
  <si>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</si>
  <si>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</si>
  <si>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</si>
  <si>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</si>
  <si>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</si>
  <si>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</si>
  <si>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</si>
  <si>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</si>
  <si>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</si>
  <si>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</si>
  <si>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</si>
  <si>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</si>
  <si>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</si>
  <si>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</si>
  <si>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</si>
  <si>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</si>
  <si>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</si>
  <si>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</si>
  <si>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</si>
  <si>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</si>
  <si>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</si>
  <si>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</si>
  <si>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</si>
  <si>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</si>
  <si>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</si>
  <si>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</si>
  <si>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</si>
  <si>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</si>
  <si>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</si>
  <si>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</si>
  <si>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</si>
  <si>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</si>
  <si>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</si>
  <si>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</si>
  <si>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</si>
  <si>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</si>
  <si>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</si>
  <si>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</si>
  <si>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</si>
  <si>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</si>
  <si>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</si>
  <si>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</si>
  <si>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</si>
  <si>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</si>
  <si>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</si>
  <si>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</si>
  <si>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</si>
  <si>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</si>
  <si>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</si>
  <si>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</si>
  <si>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</si>
  <si>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</si>
  <si>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</si>
  <si>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</si>
  <si>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</si>
  <si>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</si>
  <si>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</si>
  <si>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</si>
  <si>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</si>
  <si>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</si>
  <si>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</si>
  <si>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</si>
  <si>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</si>
  <si>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</si>
  <si>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</si>
  <si>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</si>
  <si>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</si>
  <si>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</si>
  <si>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</si>
  <si>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</si>
  <si>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</si>
  <si>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</si>
  <si>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</si>
  <si>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</si>
  <si>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</si>
  <si>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</si>
  <si>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</si>
  <si>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</si>
  <si>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</si>
  <si>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</si>
  <si>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</si>
  <si>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</si>
  <si>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</si>
  <si>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</si>
  <si>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</si>
  <si>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</si>
  <si>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</si>
  <si>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</si>
  <si>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</si>
  <si>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</si>
  <si>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</si>
  <si>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</si>
  <si>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</si>
  <si>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</si>
  <si>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</si>
  <si>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</si>
  <si>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</si>
  <si>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</si>
  <si>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</si>
  <si>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</si>
  <si>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</si>
  <si>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</si>
  <si>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</si>
  <si>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</si>
  <si>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</si>
  <si>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</si>
  <si>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</si>
  <si>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</si>
  <si>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</si>
  <si>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</si>
  <si>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</si>
  <si>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</si>
  <si>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</si>
  <si>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</si>
  <si>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</si>
  <si>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</si>
  <si>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</si>
  <si>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</si>
  <si>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</si>
  <si>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</si>
  <si>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</si>
  <si>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</si>
  <si>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</si>
  <si>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</si>
  <si>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</si>
  <si>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</si>
  <si>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</si>
  <si>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</si>
  <si>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</si>
  <si>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</si>
  <si>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</si>
  <si>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</si>
  <si>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</si>
  <si>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</si>
  <si>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</si>
  <si>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</si>
  <si>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</si>
  <si>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</si>
  <si>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</si>
  <si>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</si>
  <si>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</si>
  <si>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</si>
  <si>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</si>
  <si>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</si>
  <si>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</si>
  <si>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</si>
  <si>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</si>
  <si>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</si>
  <si>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</si>
  <si>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</si>
  <si>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</si>
  <si>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</si>
  <si>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</si>
  <si>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</si>
  <si>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</si>
  <si>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</si>
  <si>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</si>
  <si>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</si>
  <si>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</si>
  <si>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</si>
  <si>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</si>
  <si>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</si>
  <si>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</si>
  <si>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</si>
  <si>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</si>
  <si>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</si>
  <si>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</si>
  <si>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</si>
  <si>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</si>
  <si>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</si>
  <si>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</si>
  <si>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</si>
  <si>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</si>
  <si>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</si>
  <si>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</si>
  <si>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</si>
  <si>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</si>
  <si>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</si>
  <si>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</si>
  <si>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</si>
  <si>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</si>
  <si>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</si>
  <si>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</si>
  <si>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</si>
  <si>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</si>
  <si>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</si>
  <si>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</si>
  <si>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</si>
  <si>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</si>
  <si>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</si>
  <si>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</si>
  <si>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</si>
  <si>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</si>
  <si>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</si>
  <si>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</si>
  <si>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</si>
  <si>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</si>
  <si>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</si>
  <si>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</si>
  <si>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</si>
  <si>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</si>
  <si>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</si>
  <si>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</si>
  <si>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</si>
  <si>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</si>
  <si>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</si>
  <si>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</si>
  <si>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</si>
  <si>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</si>
  <si>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</si>
  <si>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</si>
  <si>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</si>
  <si>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</si>
  <si>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</si>
  <si>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</si>
  <si>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</si>
  <si>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</si>
  <si>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</si>
  <si>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</si>
  <si>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</si>
  <si>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</si>
  <si>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</si>
  <si>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</si>
  <si>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</si>
  <si>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</si>
  <si>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</si>
  <si>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</si>
  <si>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</si>
  <si>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</si>
  <si>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</si>
  <si>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</si>
  <si>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</si>
  <si>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</si>
  <si>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</si>
  <si>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</si>
  <si>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</si>
  <si>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</si>
  <si>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</si>
  <si>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</si>
  <si>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</si>
  <si>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</si>
  <si>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</si>
  <si>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</si>
  <si>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</si>
  <si>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</si>
  <si>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</si>
  <si>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</si>
  <si>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</si>
  <si>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</si>
  <si>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</si>
  <si>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</si>
  <si>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</si>
  <si>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</si>
  <si>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</si>
  <si>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</si>
  <si>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</si>
  <si>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</si>
  <si>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</si>
  <si>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</si>
  <si>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</si>
  <si>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</si>
  <si>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</si>
  <si>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</si>
  <si>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</si>
  <si>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</si>
  <si>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</si>
  <si>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</si>
  <si>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</si>
  <si>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</si>
  <si>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</si>
  <si>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</si>
  <si>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</si>
  <si>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</si>
  <si>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</si>
  <si>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</si>
  <si>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</si>
  <si>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</si>
  <si>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</si>
  <si>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</si>
  <si>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</si>
  <si>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</si>
  <si>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</si>
  <si>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</si>
  <si>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</si>
  <si>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</si>
  <si>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</si>
  <si>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</si>
  <si>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</si>
  <si>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</si>
  <si>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</si>
  <si>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</si>
  <si>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</si>
  <si>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</si>
  <si>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</si>
  <si>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</si>
  <si>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</si>
  <si>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</si>
  <si>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</si>
  <si>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</si>
  <si>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</si>
  <si>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</si>
  <si>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</si>
  <si>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</si>
  <si>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</si>
  <si>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</si>
  <si>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</si>
  <si>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</si>
  <si>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</si>
  <si>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</si>
  <si>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</si>
  <si>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</si>
  <si>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</si>
  <si>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</si>
  <si>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</si>
  <si>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</si>
  <si>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</si>
  <si>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</si>
  <si>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</si>
  <si>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</si>
  <si>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</si>
  <si>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</si>
  <si>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</si>
  <si>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</si>
  <si>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</si>
  <si>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</si>
  <si>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</si>
  <si>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</si>
  <si>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</si>
  <si>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</si>
  <si>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</si>
  <si>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</si>
  <si>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</si>
  <si>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</si>
  <si>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</si>
  <si>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</si>
  <si>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</si>
  <si>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</si>
  <si>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</si>
  <si>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</si>
  <si>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</si>
  <si>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</si>
  <si>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</si>
  <si>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</si>
  <si>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</si>
  <si>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</si>
  <si>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</si>
  <si>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</si>
  <si>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</si>
  <si>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</si>
  <si>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</si>
  <si>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</si>
  <si>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</si>
  <si>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</si>
  <si>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</si>
  <si>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</si>
  <si>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</si>
  <si>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</si>
  <si>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</si>
  <si>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</si>
  <si>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</si>
  <si>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</si>
  <si>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</si>
  <si>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</si>
  <si>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</si>
  <si>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</si>
  <si>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</si>
  <si>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</si>
  <si>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</si>
  <si>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</si>
  <si>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</si>
  <si>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</si>
  <si>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</si>
  <si>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</si>
  <si>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</si>
  <si>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</si>
  <si>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</si>
  <si>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</si>
  <si>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</si>
  <si>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</si>
  <si>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</si>
  <si>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</si>
  <si>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</si>
  <si>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</si>
  <si>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</si>
  <si>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</si>
  <si>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</si>
  <si>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</si>
  <si>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</si>
  <si>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</si>
  <si>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</si>
  <si>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</si>
  <si>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</si>
  <si>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</si>
  <si>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</si>
  <si>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</si>
  <si>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</si>
  <si>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</si>
  <si>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</si>
  <si>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</si>
  <si>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</si>
  <si>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</si>
  <si>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</si>
  <si>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</si>
  <si>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</si>
  <si>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</si>
  <si>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</si>
  <si>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</si>
  <si>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</si>
  <si>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</si>
  <si>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</si>
  <si>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</si>
  <si>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</si>
  <si>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</si>
  <si>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</si>
  <si>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</si>
  <si>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</si>
  <si>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</si>
  <si>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</si>
  <si>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</si>
  <si>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</si>
  <si>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</si>
  <si>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</si>
  <si>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</si>
  <si>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</si>
  <si>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</si>
  <si>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</si>
  <si>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</si>
  <si>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</si>
  <si>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</si>
  <si>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</si>
  <si>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</si>
  <si>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</si>
  <si>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</si>
  <si>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</si>
  <si>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</si>
  <si>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</si>
  <si>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</si>
  <si>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</si>
  <si>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</si>
  <si>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</si>
  <si>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</si>
  <si>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</si>
  <si>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</si>
  <si>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</si>
  <si>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</si>
  <si>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</si>
  <si>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</si>
  <si>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</si>
  <si>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</si>
  <si>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</si>
  <si>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</si>
  <si>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</si>
  <si>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</si>
  <si>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</si>
  <si>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</si>
  <si>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</si>
  <si>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</si>
  <si>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</si>
  <si>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</si>
  <si>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</si>
  <si>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</si>
  <si>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</si>
  <si>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</si>
  <si>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</si>
  <si>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</si>
  <si>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</si>
  <si>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</si>
  <si>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</si>
  <si>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</si>
  <si>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</si>
  <si>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</si>
  <si>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</si>
  <si>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</si>
  <si>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</si>
  <si>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</si>
  <si>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</si>
  <si>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</si>
  <si>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</si>
  <si>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</si>
  <si>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</si>
  <si>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</si>
  <si>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</si>
  <si>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</si>
  <si>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</si>
  <si>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</si>
  <si>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</si>
  <si>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</si>
  <si>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</si>
  <si>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</si>
  <si>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</si>
  <si>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</si>
  <si>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</si>
  <si>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</si>
  <si>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</si>
  <si>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</si>
  <si>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</si>
  <si>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</si>
  <si>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</si>
  <si>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</si>
  <si>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</si>
  <si>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</si>
  <si>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</si>
  <si>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</si>
  <si>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</si>
  <si>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</si>
  <si>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</si>
  <si>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</si>
  <si>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</si>
  <si>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</si>
  <si>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</si>
  <si>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</si>
  <si>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</si>
  <si>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</si>
  <si>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</si>
  <si>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</si>
  <si>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</si>
  <si>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</si>
  <si>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</si>
  <si>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</si>
  <si>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</si>
  <si>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</si>
  <si>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</si>
  <si>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</si>
  <si>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</si>
  <si>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</si>
  <si>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</si>
  <si>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</si>
  <si>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</si>
  <si>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</si>
  <si>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</si>
  <si>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</si>
  <si>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</si>
  <si>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</si>
  <si>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</si>
  <si>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</si>
  <si>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</si>
  <si>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</si>
  <si>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</si>
  <si>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</si>
  <si>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</si>
  <si>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</si>
  <si>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</si>
  <si>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</si>
  <si>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</si>
  <si>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</si>
  <si>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</si>
  <si>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</si>
  <si>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</si>
  <si>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</si>
  <si>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</si>
  <si>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</si>
  <si>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</si>
  <si>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</si>
  <si>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</si>
  <si>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</si>
  <si>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</si>
  <si>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</si>
  <si>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</si>
  <si>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</si>
  <si>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</si>
  <si>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</si>
  <si>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</si>
  <si>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</si>
  <si>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</si>
  <si>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</si>
  <si>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</si>
  <si>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</si>
  <si>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</si>
  <si>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</si>
  <si>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</si>
  <si>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</si>
  <si>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</si>
  <si>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</si>
  <si>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</si>
  <si>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</si>
  <si>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</si>
  <si>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</si>
  <si>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</si>
  <si>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</si>
  <si>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</si>
  <si>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</si>
  <si>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</si>
  <si>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</si>
  <si>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</si>
  <si>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</si>
  <si>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</si>
  <si>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</si>
  <si>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</si>
  <si>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</si>
  <si>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</si>
  <si>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</si>
  <si>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</si>
  <si>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</si>
  <si>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</si>
  <si>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</si>
  <si>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</si>
  <si>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</si>
  <si>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</si>
  <si>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</si>
  <si>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</si>
  <si>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</si>
  <si>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</si>
  <si>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</si>
  <si>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</si>
  <si>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</si>
  <si>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</si>
  <si>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</si>
  <si>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</si>
  <si>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</si>
  <si>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</si>
  <si>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</si>
  <si>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</si>
  <si>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</si>
  <si>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</si>
  <si>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</si>
  <si>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</si>
  <si>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</si>
  <si>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</si>
  <si>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</si>
  <si>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</si>
  <si>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</si>
  <si>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</si>
  <si>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</si>
  <si>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</si>
  <si>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</si>
  <si>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</si>
  <si>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</si>
  <si>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</si>
  <si>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</si>
  <si>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</si>
  <si>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</si>
  <si>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</si>
  <si>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</si>
  <si>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</si>
  <si>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</si>
  <si>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</si>
  <si>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</si>
  <si>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</si>
  <si>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</si>
  <si>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</si>
  <si>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</si>
  <si>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</si>
  <si>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</si>
  <si>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</si>
  <si>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</si>
  <si>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</si>
  <si>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</si>
  <si>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</si>
  <si>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</si>
  <si>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</si>
  <si>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</si>
  <si>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</si>
  <si>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</si>
  <si>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</si>
  <si>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</si>
  <si>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</si>
  <si>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</si>
  <si>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</si>
  <si>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</si>
  <si>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</si>
  <si>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</si>
  <si>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</si>
  <si>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</si>
  <si>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</si>
  <si>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</si>
  <si>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</si>
  <si>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</si>
  <si>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</si>
  <si>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</si>
  <si>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</si>
  <si>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</si>
  <si>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</si>
  <si>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</si>
  <si>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</si>
  <si>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</si>
  <si>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</si>
  <si>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</si>
  <si>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</si>
  <si>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</si>
  <si>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</si>
  <si>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</si>
  <si>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</si>
  <si>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</si>
  <si>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</si>
  <si>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</si>
  <si>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</si>
  <si>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</si>
  <si>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</si>
  <si>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</si>
  <si>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</si>
  <si>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</si>
  <si>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</si>
  <si>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</si>
  <si>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</si>
  <si>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</si>
  <si>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</si>
  <si>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</si>
  <si>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</si>
  <si>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</si>
  <si>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</si>
  <si>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</si>
  <si>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</si>
  <si>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</si>
  <si>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</si>
  <si>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</si>
  <si>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</si>
  <si>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</si>
  <si>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</si>
  <si>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</si>
  <si>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</si>
  <si>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</si>
  <si>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</si>
  <si>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</si>
  <si>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</si>
  <si>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</si>
  <si>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</si>
  <si>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</si>
  <si>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</si>
  <si>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</si>
  <si>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</si>
  <si>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</si>
  <si>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</si>
  <si>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</si>
  <si>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</si>
  <si>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</si>
  <si>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</si>
  <si>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</si>
  <si>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</si>
  <si>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</si>
  <si>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</si>
  <si>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</si>
  <si>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</si>
  <si>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</si>
  <si>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</si>
  <si>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</si>
  <si>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</si>
  <si>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</si>
  <si>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</si>
  <si>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</si>
  <si>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</si>
  <si>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</si>
  <si>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</si>
  <si>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</si>
  <si>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</si>
  <si>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</si>
  <si>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</si>
  <si>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</si>
  <si>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</si>
  <si>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</si>
  <si>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</si>
  <si>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</si>
  <si>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</si>
  <si>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</si>
  <si>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</si>
  <si>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</si>
  <si>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</si>
  <si>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</si>
  <si>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</si>
  <si>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</si>
  <si>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</si>
  <si>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</si>
  <si>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</si>
  <si>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</si>
  <si>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</si>
  <si>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</si>
  <si>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</si>
  <si>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</si>
  <si>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</si>
  <si>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</si>
  <si>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</si>
  <si>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</si>
  <si>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</si>
  <si>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</si>
  <si>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</si>
  <si>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</si>
  <si>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</si>
  <si>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</si>
  <si>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</si>
  <si>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</si>
  <si>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</si>
  <si>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</si>
  <si>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</si>
  <si>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</si>
  <si>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</si>
  <si>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</si>
  <si>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</si>
  <si>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</si>
  <si>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</si>
  <si>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</si>
  <si>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</si>
  <si>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</si>
  <si>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</si>
  <si>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</si>
  <si>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</si>
  <si>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</si>
  <si>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</si>
  <si>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</si>
  <si>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</si>
  <si>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</si>
  <si>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</si>
  <si>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</si>
  <si>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</si>
  <si>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</si>
  <si>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</si>
  <si>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</si>
  <si>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</si>
  <si>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</si>
  <si>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</si>
  <si>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</si>
  <si>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</si>
  <si>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</si>
  <si>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</si>
  <si>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</si>
  <si>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</si>
  <si>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</si>
  <si>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</si>
  <si>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</si>
  <si>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</si>
  <si>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</si>
  <si>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</si>
  <si>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</si>
  <si>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</si>
  <si>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</si>
  <si>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</si>
  <si>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</si>
  <si>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</si>
  <si>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</si>
  <si>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</si>
  <si>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</si>
  <si>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</si>
  <si>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</si>
  <si>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</si>
  <si>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</si>
  <si>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</si>
  <si>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</si>
  <si>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</si>
  <si>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</si>
  <si>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</si>
  <si>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</si>
  <si>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</si>
  <si>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</si>
  <si>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</si>
  <si>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</si>
  <si>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</si>
  <si>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</si>
  <si>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</si>
  <si>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</si>
  <si>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</si>
  <si>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</si>
  <si>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</si>
  <si>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</si>
  <si>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</si>
  <si>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</si>
  <si>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</si>
  <si>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</si>
  <si>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</si>
  <si>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</si>
  <si>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</si>
  <si>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</si>
  <si>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</si>
  <si>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</si>
  <si>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</si>
  <si>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</si>
  <si>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</si>
  <si>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</si>
  <si>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</si>
  <si>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</si>
  <si>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</si>
  <si>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</si>
  <si>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</si>
  <si>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</si>
  <si>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</si>
  <si>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</si>
  <si>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</si>
  <si>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</si>
  <si>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</si>
  <si>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</si>
  <si>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</si>
  <si>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</si>
  <si>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</si>
  <si>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</si>
  <si>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</si>
  <si>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</si>
  <si>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</si>
  <si>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</si>
  <si>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</si>
  <si>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</si>
  <si>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</si>
  <si>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</si>
  <si>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</si>
  <si>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</si>
  <si>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</si>
  <si>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</si>
  <si>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</si>
  <si>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</si>
  <si>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</si>
  <si>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</si>
  <si>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</si>
  <si>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</si>
  <si>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</si>
  <si>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</si>
  <si>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</si>
  <si>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</si>
  <si>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</si>
  <si>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</si>
  <si>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</si>
  <si>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</si>
  <si>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</si>
  <si>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</si>
  <si>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</si>
  <si>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</si>
  <si>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</si>
  <si>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</si>
  <si>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</si>
  <si>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</si>
  <si>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</si>
  <si>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</si>
  <si>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</si>
  <si>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</si>
  <si>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</si>
  <si>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</si>
  <si>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</si>
  <si>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</si>
  <si>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</si>
  <si>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</si>
  <si>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</si>
  <si>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</si>
  <si>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</si>
  <si>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</si>
  <si>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</si>
  <si>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</si>
  <si>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</si>
  <si>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</si>
  <si>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</si>
  <si>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</si>
  <si>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</si>
  <si>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</si>
  <si>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</si>
  <si>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</si>
  <si>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</si>
  <si>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</si>
  <si>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</si>
  <si>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</si>
  <si>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</si>
  <si>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</si>
  <si>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</si>
  <si>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</si>
  <si>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</si>
  <si>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</si>
  <si>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</si>
  <si>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</si>
  <si>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</si>
  <si>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</si>
  <si>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</si>
  <si>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</si>
  <si>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</si>
  <si>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</si>
  <si>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</si>
  <si>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</si>
  <si>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</si>
  <si>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</si>
  <si>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</si>
  <si>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</si>
  <si>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</si>
  <si>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</si>
  <si>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</si>
  <si>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</si>
  <si>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</si>
  <si>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</si>
  <si>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</si>
  <si>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</si>
  <si>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</si>
  <si>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</si>
  <si>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</si>
  <si>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</si>
  <si>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</si>
  <si>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</si>
  <si>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</si>
  <si>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</si>
  <si>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</si>
  <si>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</si>
  <si>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</si>
  <si>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</si>
  <si>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</si>
  <si>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</si>
  <si>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</si>
  <si>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</si>
  <si>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</si>
  <si>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</si>
  <si>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</si>
  <si>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</si>
  <si>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</si>
  <si>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</si>
  <si>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</si>
  <si>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</si>
  <si>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</si>
  <si>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</si>
  <si>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</si>
  <si>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</si>
  <si>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</si>
  <si>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</si>
  <si>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</si>
  <si>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</si>
  <si>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</si>
  <si>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</si>
  <si>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</si>
  <si>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</si>
  <si>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</si>
  <si>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</si>
  <si>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</si>
  <si>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</si>
  <si>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</si>
  <si>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</si>
  <si>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</si>
  <si>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</si>
  <si>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</si>
  <si>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</si>
  <si>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</si>
  <si>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</si>
  <si>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</si>
  <si>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</si>
  <si>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</si>
  <si>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</si>
  <si>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</si>
  <si>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</si>
  <si>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</si>
  <si>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</si>
  <si>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</si>
  <si>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</si>
  <si>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</si>
  <si>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</si>
  <si>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</si>
  <si>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</si>
  <si>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</si>
  <si>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</si>
  <si>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</si>
  <si>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</si>
  <si>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</si>
  <si>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</si>
  <si>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</si>
  <si>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</si>
  <si>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</si>
  <si>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</si>
  <si>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</si>
  <si>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</si>
  <si>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</si>
  <si>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</si>
  <si>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</si>
  <si>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</si>
  <si>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</si>
  <si>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</si>
  <si>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</si>
  <si>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</si>
  <si>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</si>
  <si>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</si>
  <si>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</si>
  <si>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</si>
  <si>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</si>
  <si>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</si>
  <si>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</si>
  <si>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</si>
  <si>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</si>
  <si>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</si>
  <si>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</si>
  <si>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</si>
  <si>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</si>
  <si>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</si>
  <si>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</si>
  <si>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</si>
  <si>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</si>
  <si>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</si>
  <si>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</si>
  <si>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</si>
  <si>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</si>
  <si>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</si>
  <si>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</si>
  <si>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</si>
  <si>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</si>
  <si>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</si>
  <si>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</si>
  <si>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</si>
  <si>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</si>
  <si>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</si>
  <si>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</si>
  <si>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</si>
  <si>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</si>
  <si>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</si>
  <si>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</si>
  <si>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</si>
  <si>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</si>
  <si>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</si>
  <si>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</si>
  <si>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</si>
  <si>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</si>
  <si>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</si>
  <si>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</si>
  <si>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</si>
  <si>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</si>
  <si>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</si>
  <si>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</si>
  <si>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</si>
  <si>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</si>
  <si>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</si>
  <si>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</si>
  <si>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</si>
  <si>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</si>
  <si>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</si>
  <si>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</si>
  <si>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</si>
  <si>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</si>
  <si>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</si>
  <si>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</si>
  <si>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</si>
  <si>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</si>
  <si>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</si>
  <si>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</si>
  <si>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</si>
  <si>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</si>
  <si>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</si>
  <si>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</si>
  <si>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</si>
  <si>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</si>
  <si>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</si>
  <si>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</si>
  <si>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</si>
  <si>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</si>
  <si>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</si>
  <si>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</si>
  <si>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</si>
  <si>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</si>
  <si>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</si>
  <si>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</si>
  <si>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</si>
  <si>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</si>
  <si>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</si>
  <si>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</si>
  <si>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</si>
  <si>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</si>
  <si>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</si>
  <si>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</si>
  <si>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</si>
  <si>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</si>
  <si>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</si>
  <si>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</si>
  <si>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</si>
  <si>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</si>
  <si>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</si>
  <si>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</si>
  <si>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</si>
  <si>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</si>
  <si>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</si>
  <si>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</si>
  <si>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</si>
  <si>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</si>
  <si>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</si>
  <si>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</si>
  <si>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</si>
  <si>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</si>
  <si>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</si>
  <si>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</si>
  <si>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</si>
  <si>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</si>
  <si>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</si>
  <si>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</si>
  <si>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</si>
  <si>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</si>
  <si>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</si>
  <si>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</si>
  <si>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</si>
  <si>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</si>
  <si>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</si>
  <si>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</si>
  <si>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</si>
  <si>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</si>
  <si>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</si>
  <si>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</si>
  <si>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</si>
  <si>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</si>
  <si>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</si>
  <si>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</si>
  <si>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</si>
  <si>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</si>
  <si>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</si>
  <si>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</si>
  <si>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</si>
  <si>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</si>
  <si>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</si>
  <si>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</si>
  <si>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</si>
  <si>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</si>
  <si>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</si>
  <si>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</si>
  <si>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</si>
  <si>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</si>
  <si>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</si>
  <si>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</si>
  <si>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</si>
  <si>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</si>
  <si>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</si>
  <si>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</si>
  <si>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</si>
  <si>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</si>
  <si>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</si>
  <si>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</si>
  <si>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</si>
  <si>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</si>
  <si>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</si>
  <si>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</si>
  <si>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</si>
  <si>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</si>
  <si>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</si>
  <si>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</si>
  <si>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</si>
  <si>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</si>
  <si>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</si>
  <si>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</si>
  <si>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</si>
  <si>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</si>
  <si>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</si>
  <si>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</si>
  <si>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</si>
  <si>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</si>
  <si>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</si>
  <si>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</si>
  <si>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</si>
  <si>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</si>
  <si>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</si>
  <si>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</si>
  <si>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</si>
  <si>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</si>
  <si>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</si>
  <si>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</si>
  <si>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</si>
  <si>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</si>
  <si>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</si>
  <si>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</si>
  <si>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</si>
  <si>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</si>
  <si>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</si>
  <si>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</si>
  <si>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</si>
  <si>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</si>
  <si>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</si>
  <si>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</si>
  <si>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</si>
  <si>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</si>
  <si>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</si>
  <si>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</si>
  <si>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</si>
  <si>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</si>
  <si>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</si>
  <si>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</si>
  <si>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</si>
  <si>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</si>
  <si>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</si>
  <si>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</si>
  <si>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</si>
  <si>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</si>
  <si>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</si>
  <si>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</si>
  <si>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</si>
  <si>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</si>
  <si>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</si>
  <si>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</si>
  <si>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</si>
  <si>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</si>
  <si>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</si>
  <si>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</si>
  <si>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</si>
  <si>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</si>
  <si>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</si>
  <si>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</si>
  <si>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</si>
  <si>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</si>
  <si>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</si>
  <si>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</si>
  <si>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</si>
  <si>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</si>
  <si>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</si>
  <si>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</si>
  <si>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</si>
  <si>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</si>
  <si>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</si>
  <si>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</si>
  <si>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</si>
  <si>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</si>
  <si>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</si>
  <si>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</si>
  <si>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</si>
  <si>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</si>
  <si>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</si>
  <si>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</si>
  <si>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</si>
  <si>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</si>
  <si>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</si>
  <si>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</si>
  <si>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</si>
  <si>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</si>
  <si>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</si>
  <si>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</si>
  <si>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</si>
  <si>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</si>
  <si>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</si>
  <si>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</si>
  <si>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</si>
  <si>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</si>
  <si>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</si>
  <si>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</si>
  <si>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</si>
  <si>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</si>
  <si>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</si>
  <si>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</si>
  <si>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</si>
  <si>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</si>
  <si>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</si>
  <si>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</si>
  <si>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</si>
  <si>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</si>
  <si>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</si>
  <si>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</si>
  <si>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</si>
  <si>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</si>
  <si>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</si>
  <si>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</si>
  <si>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</si>
  <si>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</si>
  <si>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</si>
  <si>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</si>
  <si>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</si>
  <si>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</si>
  <si>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</si>
  <si>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</si>
  <si>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</si>
  <si>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</si>
  <si>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</si>
  <si>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</si>
  <si>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</si>
  <si>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</si>
  <si>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</si>
  <si>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</si>
  <si>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</si>
  <si>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</si>
  <si>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</si>
  <si>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</si>
  <si>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</si>
  <si>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</si>
  <si>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</si>
  <si>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</si>
  <si>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</si>
  <si>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</si>
  <si>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</si>
  <si>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</si>
  <si>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</si>
  <si>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</si>
  <si>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</si>
  <si>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</si>
  <si>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</si>
  <si>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</si>
  <si>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</si>
  <si>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</si>
  <si>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</si>
  <si>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</si>
  <si>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</si>
  <si>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</si>
  <si>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</si>
  <si>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</si>
  <si>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</si>
  <si>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</si>
  <si>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</si>
  <si>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</si>
  <si>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</si>
  <si>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</si>
  <si>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</si>
  <si>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</si>
  <si>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</si>
  <si>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</si>
  <si>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</si>
  <si>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</si>
  <si>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</si>
  <si>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</si>
  <si>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</si>
  <si>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</si>
  <si>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</si>
  <si>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</si>
  <si>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</si>
  <si>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</si>
  <si>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</si>
  <si>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</si>
  <si>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</si>
  <si>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</si>
  <si>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</si>
  <si>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</si>
  <si>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</si>
  <si>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</si>
  <si>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</si>
  <si>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</si>
  <si>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</si>
  <si>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</si>
  <si>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</si>
  <si>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</si>
  <si>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</si>
  <si>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</si>
  <si>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</si>
  <si>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</si>
  <si>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</si>
  <si>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</si>
  <si>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</si>
  <si>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</si>
  <si>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</si>
  <si>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</si>
  <si>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</si>
  <si>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</si>
  <si>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</si>
  <si>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</si>
  <si>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</si>
  <si>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</si>
  <si>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</si>
  <si>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</si>
  <si>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</si>
  <si>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</si>
  <si>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</si>
  <si>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</si>
  <si>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</si>
  <si>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</si>
  <si>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</si>
  <si>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</si>
  <si>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</si>
  <si>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</si>
  <si>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</si>
  <si>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</si>
  <si>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</si>
  <si>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</si>
  <si>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</si>
  <si>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</si>
  <si>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</si>
  <si>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</si>
  <si>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</si>
  <si>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</si>
  <si>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</si>
  <si>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</si>
  <si>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</si>
  <si>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</si>
  <si>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</si>
  <si>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</si>
  <si>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</si>
  <si>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</si>
  <si>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</si>
  <si>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</si>
  <si>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</si>
  <si>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</si>
  <si>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</si>
  <si>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</si>
  <si>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</si>
  <si>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</si>
  <si>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</si>
  <si>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</si>
  <si>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</si>
  <si>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</si>
  <si>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</si>
  <si>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</si>
  <si>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</si>
  <si>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</si>
  <si>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</si>
  <si>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</si>
  <si>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</si>
  <si>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</si>
  <si>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</si>
  <si>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</si>
  <si>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</si>
  <si>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</si>
  <si>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</si>
  <si>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</si>
  <si>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</si>
  <si>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</si>
  <si>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</si>
  <si>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</si>
  <si>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</si>
  <si>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</si>
  <si>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</si>
  <si>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</si>
  <si>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</si>
  <si>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</si>
  <si>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</si>
  <si>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</si>
  <si>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</si>
  <si>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</si>
  <si>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</si>
  <si>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</si>
  <si>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</si>
  <si>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</si>
  <si>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</si>
  <si>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</si>
  <si>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</si>
  <si>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</si>
  <si>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</si>
  <si>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</si>
  <si>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</si>
  <si>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</si>
  <si>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</si>
  <si>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</si>
  <si>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</si>
  <si>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</si>
  <si>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</si>
  <si>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</si>
  <si>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</si>
  <si>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</si>
  <si>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</si>
  <si>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</si>
  <si>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</si>
  <si>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</si>
  <si>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</si>
  <si>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</si>
  <si>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</si>
  <si>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</si>
  <si>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</si>
  <si>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</si>
  <si>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</si>
  <si>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</si>
  <si>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</si>
  <si>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</si>
  <si>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</si>
  <si>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</si>
  <si>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</si>
  <si>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</si>
  <si>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</si>
  <si>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</si>
  <si>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</si>
  <si>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</si>
  <si>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</si>
  <si>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</si>
  <si>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</si>
  <si>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</si>
  <si>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</si>
  <si>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</si>
  <si>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</si>
  <si>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</si>
  <si>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</si>
  <si>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</si>
  <si>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</si>
  <si>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</si>
  <si>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</si>
  <si>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</si>
  <si>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</si>
  <si>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</si>
  <si>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</si>
  <si>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</si>
  <si>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</si>
  <si>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</si>
  <si>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</si>
  <si>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</si>
  <si>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</si>
  <si>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</si>
  <si>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</si>
  <si>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</si>
  <si>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</si>
  <si>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</si>
  <si>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</si>
  <si>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</si>
  <si>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</si>
  <si>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</si>
  <si>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</si>
  <si>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</si>
  <si>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</si>
  <si>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</si>
  <si>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</si>
  <si>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</si>
  <si>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</si>
  <si>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</si>
  <si>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</si>
  <si>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</si>
  <si>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</si>
  <si>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</si>
  <si>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</si>
  <si>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</si>
  <si>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</si>
  <si>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</si>
  <si>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</si>
  <si>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</si>
  <si>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</si>
  <si>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</si>
  <si>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</si>
  <si>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</si>
  <si>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</si>
  <si>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</si>
  <si>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</si>
  <si>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</si>
  <si>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</si>
  <si>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</si>
  <si>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</si>
  <si>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</si>
  <si>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</si>
  <si>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</si>
  <si>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</si>
  <si>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</si>
  <si>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</si>
  <si>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</si>
  <si>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</si>
  <si>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</si>
  <si>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</si>
  <si>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</si>
  <si>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</si>
  <si>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</si>
  <si>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</si>
  <si>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</si>
  <si>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</si>
  <si>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</si>
  <si>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</si>
  <si>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</si>
  <si>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</si>
  <si>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</si>
  <si>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</si>
  <si>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</si>
  <si>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</si>
  <si>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</si>
  <si>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</si>
  <si>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</si>
  <si>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</si>
  <si>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</si>
  <si>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</si>
  <si>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</si>
  <si>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</si>
  <si>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</si>
  <si>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</si>
  <si>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</si>
  <si>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</si>
  <si>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</si>
  <si>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</si>
  <si>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</si>
  <si>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</si>
  <si>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</si>
  <si>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</si>
  <si>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</si>
  <si>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</si>
  <si>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</si>
  <si>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</si>
  <si>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</si>
  <si>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</si>
  <si>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</si>
  <si>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</si>
  <si>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</si>
  <si>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</si>
  <si>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</si>
  <si>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</si>
  <si>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</si>
  <si>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</si>
  <si>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</si>
  <si>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</si>
  <si>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</si>
  <si>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</si>
  <si>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</si>
  <si>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</si>
  <si>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</si>
  <si>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</si>
  <si>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</si>
  <si>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</si>
  <si>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</si>
  <si>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</si>
  <si>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</si>
  <si>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</si>
  <si>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</si>
  <si>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</si>
  <si>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</si>
  <si>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</si>
  <si>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</si>
  <si>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</si>
  <si>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</si>
  <si>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</si>
  <si>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</si>
  <si>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</si>
  <si>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</si>
  <si>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</si>
  <si>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</si>
  <si>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</si>
  <si>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</si>
  <si>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</si>
  <si>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</si>
  <si>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</si>
  <si>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</si>
  <si>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</si>
  <si>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</si>
  <si>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</si>
  <si>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</si>
  <si>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</si>
  <si>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</si>
  <si>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</si>
  <si>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</si>
  <si>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</si>
  <si>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</si>
  <si>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</si>
  <si>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</si>
  <si>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</si>
  <si>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</si>
  <si>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</si>
  <si>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</si>
  <si>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</si>
  <si>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</si>
  <si>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</si>
  <si>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</si>
  <si>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</si>
  <si>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</si>
  <si>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</si>
  <si>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</si>
  <si>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</si>
  <si>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</si>
  <si>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</si>
  <si>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</si>
  <si>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</si>
  <si>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</si>
  <si>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</si>
  <si>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</si>
  <si>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</si>
  <si>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</si>
  <si>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</si>
  <si>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</si>
  <si>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</si>
  <si>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</si>
  <si>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</si>
  <si>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</si>
  <si>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</si>
  <si>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</si>
  <si>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</si>
  <si>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</si>
  <si>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</si>
  <si>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</si>
  <si>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</si>
  <si>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</si>
  <si>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</si>
  <si>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</si>
  <si>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</si>
  <si>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</si>
  <si>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</si>
  <si>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</si>
  <si>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</si>
  <si>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</si>
  <si>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</si>
  <si>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</si>
  <si>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</si>
  <si>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</si>
  <si>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</si>
  <si>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</si>
  <si>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</si>
  <si>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</si>
  <si>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</si>
  <si>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</si>
  <si>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</si>
  <si>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</si>
  <si>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</si>
  <si>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</si>
  <si>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</si>
  <si>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</si>
  <si>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</si>
  <si>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</si>
  <si>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</si>
  <si>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</si>
  <si>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</si>
  <si>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</si>
  <si>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</si>
  <si>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</si>
  <si>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</si>
  <si>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</si>
  <si>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</si>
  <si>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</si>
  <si>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</si>
  <si>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</si>
  <si>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</si>
  <si>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</si>
  <si>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</si>
  <si>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</si>
  <si>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</si>
  <si>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</si>
  <si>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</si>
  <si>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</si>
  <si>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</si>
  <si>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</si>
  <si>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</si>
  <si>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</si>
  <si>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</si>
  <si>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</si>
  <si>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</si>
  <si>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</si>
  <si>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</si>
  <si>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</si>
  <si>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</si>
  <si>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</si>
  <si>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</si>
  <si>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</si>
  <si>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</si>
  <si>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</si>
  <si>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</si>
  <si>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</si>
  <si>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</si>
  <si>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</si>
  <si>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</si>
  <si>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</si>
  <si>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</si>
  <si>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</si>
  <si>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</si>
  <si>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</si>
  <si>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</si>
  <si>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</si>
  <si>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</si>
  <si>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</si>
  <si>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</si>
  <si>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</si>
  <si>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</si>
  <si>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</si>
  <si>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</si>
  <si>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</si>
  <si>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</si>
  <si>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</si>
  <si>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</si>
  <si>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</si>
  <si>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</si>
  <si>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</si>
  <si>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</si>
  <si>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</si>
  <si>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</si>
  <si>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</si>
  <si>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</si>
  <si>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</si>
  <si>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</si>
  <si>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</si>
  <si>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</si>
  <si>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</si>
  <si>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</si>
  <si>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</si>
  <si>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</si>
  <si>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</si>
  <si>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</si>
  <si>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</si>
  <si>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</si>
  <si>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</si>
  <si>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</si>
  <si>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</si>
  <si>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</si>
  <si>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</si>
  <si>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</si>
  <si>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</si>
  <si>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</si>
  <si>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</si>
  <si>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</si>
  <si>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</si>
  <si>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</si>
  <si>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</si>
  <si>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</si>
  <si>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</si>
  <si>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</si>
  <si>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</si>
  <si>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</si>
  <si>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</si>
  <si>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</si>
  <si>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</si>
  <si>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</si>
  <si>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</si>
  <si>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</si>
  <si>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</si>
  <si>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</si>
  <si>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</si>
  <si>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</si>
  <si>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</si>
  <si>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</si>
  <si>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</si>
  <si>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</si>
  <si>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</si>
  <si>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</si>
  <si>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</si>
  <si>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</si>
  <si>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</si>
  <si>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</si>
  <si>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</si>
  <si>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</si>
  <si>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</si>
  <si>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</si>
  <si>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</si>
  <si>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</si>
  <si>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</si>
  <si>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</si>
  <si>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</si>
  <si>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</si>
  <si>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</si>
  <si>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</si>
  <si>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</si>
  <si>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</si>
  <si>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</si>
  <si>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</si>
  <si>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</si>
  <si>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</si>
  <si>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</si>
  <si>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</si>
  <si>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</si>
  <si>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</si>
  <si>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</si>
  <si>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</si>
  <si>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</si>
  <si>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</si>
  <si>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</si>
  <si>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</si>
  <si>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</si>
  <si>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</si>
  <si>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</si>
  <si>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</si>
  <si>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</si>
  <si>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</si>
  <si>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</si>
  <si>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</si>
  <si>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</si>
  <si>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</si>
  <si>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</si>
  <si>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</si>
  <si>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</si>
  <si>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</si>
  <si>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</si>
  <si>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</si>
  <si>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</si>
  <si>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</si>
  <si>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</si>
  <si>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</si>
  <si>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</si>
  <si>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</si>
  <si>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</si>
  <si>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</si>
  <si>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</si>
  <si>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</si>
  <si>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</si>
  <si>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</si>
  <si>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</si>
  <si>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</si>
  <si>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</si>
  <si>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</si>
  <si>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</si>
  <si>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</si>
  <si>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</si>
  <si>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</si>
  <si>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</si>
  <si>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</si>
  <si>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</si>
  <si>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</si>
  <si>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</si>
  <si>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</si>
  <si>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</si>
  <si>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</si>
  <si>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</si>
  <si>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</si>
  <si>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</si>
  <si>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</si>
  <si>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</si>
  <si>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</si>
  <si>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</si>
  <si>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</si>
  <si>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</si>
  <si>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</si>
  <si>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</si>
  <si>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</si>
  <si>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</si>
  <si>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</si>
  <si>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</si>
  <si>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</si>
  <si>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</si>
  <si>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</si>
  <si>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</si>
  <si>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</si>
  <si>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</si>
  <si>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</si>
  <si>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</si>
  <si>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</si>
  <si>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</si>
  <si>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</si>
  <si>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</si>
  <si>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</si>
  <si>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</si>
  <si>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</si>
  <si>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</si>
  <si>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</si>
  <si>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</si>
  <si>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</si>
  <si>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</si>
  <si>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</si>
  <si>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</si>
  <si>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</si>
  <si>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</si>
  <si>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</si>
  <si>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</si>
  <si>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</si>
  <si>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</si>
  <si>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</si>
  <si>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</si>
  <si>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</si>
  <si>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</si>
  <si>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</si>
  <si>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</si>
  <si>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</si>
  <si>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</si>
  <si>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</si>
  <si>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</si>
  <si>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</si>
  <si>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</si>
  <si>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</si>
  <si>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</si>
  <si>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</si>
  <si>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</si>
  <si>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</si>
  <si>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</si>
  <si>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</si>
  <si>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</si>
  <si>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</si>
  <si>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</si>
  <si>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</si>
  <si>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</si>
  <si>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</si>
  <si>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</si>
  <si>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</si>
  <si>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</si>
  <si>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</si>
  <si>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</si>
  <si>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</si>
  <si>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</si>
  <si>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</si>
  <si>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</si>
  <si>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</si>
  <si>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</si>
  <si>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</si>
  <si>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</si>
  <si>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</si>
  <si>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</si>
  <si>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</si>
  <si>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</si>
  <si>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</si>
  <si>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</si>
  <si>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</si>
  <si>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</si>
  <si>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</si>
  <si>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</si>
  <si>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</si>
  <si>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</si>
  <si>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</si>
  <si>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</si>
  <si>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</si>
  <si>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</si>
  <si>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</si>
  <si>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</si>
  <si>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</si>
  <si>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</si>
  <si>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</si>
  <si>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</si>
  <si>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</si>
  <si>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</si>
  <si>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</si>
  <si>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</si>
  <si>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</si>
  <si>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</si>
  <si>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</si>
  <si>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</si>
  <si>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</si>
  <si>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</si>
  <si>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</si>
  <si>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</si>
  <si>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</si>
  <si>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</si>
  <si>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</si>
  <si>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</si>
  <si>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</si>
  <si>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</si>
  <si>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</si>
  <si>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</si>
  <si>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</si>
  <si>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</si>
  <si>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</si>
  <si>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</si>
  <si>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</si>
  <si>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</si>
  <si>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</si>
  <si>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</si>
  <si>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</si>
  <si>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</si>
  <si>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</si>
  <si>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</si>
  <si>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</si>
  <si>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</si>
  <si>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</si>
  <si>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</si>
  <si>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</si>
  <si>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</si>
  <si>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</si>
  <si>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</si>
  <si>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</si>
  <si>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</si>
  <si>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</si>
  <si>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</si>
  <si>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</si>
  <si>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</si>
  <si>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</si>
  <si>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</si>
  <si>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</si>
  <si>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</si>
  <si>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</si>
  <si>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</si>
  <si>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</si>
  <si>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</si>
  <si>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</si>
  <si>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</si>
  <si>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</si>
  <si>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</si>
  <si>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</si>
  <si>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</si>
  <si>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</si>
  <si>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</si>
  <si>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</si>
  <si>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</si>
  <si>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</si>
  <si>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</si>
  <si>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</si>
  <si>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</si>
  <si>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</si>
  <si>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</si>
  <si>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</si>
  <si>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</si>
  <si>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</si>
  <si>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</si>
  <si>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</si>
  <si>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</si>
  <si>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</si>
  <si>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</si>
  <si>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</si>
  <si>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</si>
  <si>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</si>
  <si>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</si>
  <si>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</si>
  <si>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</si>
  <si>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</si>
  <si>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</si>
  <si>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</si>
  <si>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</si>
  <si>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</si>
  <si>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</si>
  <si>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</si>
  <si>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</si>
  <si>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</si>
  <si>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</si>
  <si>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</si>
  <si>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</si>
  <si>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</si>
  <si>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</si>
  <si>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</si>
  <si>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</si>
  <si>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</si>
  <si>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</si>
  <si>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</si>
  <si>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</si>
  <si>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</si>
  <si>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</si>
  <si>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</si>
  <si>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</si>
  <si>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</si>
  <si>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</si>
  <si>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</si>
  <si>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</si>
  <si>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</si>
  <si>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</si>
  <si>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</si>
  <si>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</si>
  <si>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</si>
  <si>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</si>
  <si>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</si>
  <si>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</si>
  <si>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</si>
  <si>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</si>
  <si>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</si>
  <si>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</si>
  <si>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</si>
  <si>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</si>
  <si>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</si>
  <si>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</si>
  <si>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</si>
  <si>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</si>
  <si>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</si>
  <si>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</si>
  <si>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</si>
  <si>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</si>
  <si>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</si>
  <si>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</si>
  <si>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</si>
  <si>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</si>
  <si>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</si>
  <si>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</si>
  <si>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</si>
  <si>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</si>
  <si>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</si>
  <si>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</si>
  <si>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</si>
  <si>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</si>
  <si>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</si>
  <si>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</si>
  <si>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</si>
  <si>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</si>
  <si>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</si>
  <si>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</si>
  <si>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</si>
  <si>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</si>
  <si>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</si>
  <si>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</si>
  <si>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</si>
  <si>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</si>
  <si>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</si>
  <si>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</si>
  <si>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</si>
  <si>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</si>
  <si>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</si>
  <si>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</si>
  <si>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</si>
  <si>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</si>
  <si>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</si>
  <si>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</si>
  <si>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</si>
  <si>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</si>
  <si>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</si>
  <si>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</si>
  <si>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</si>
  <si>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</si>
  <si>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</si>
  <si>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</si>
  <si>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</si>
  <si>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</si>
  <si>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</si>
  <si>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</si>
  <si>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</si>
  <si>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</si>
  <si>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</si>
  <si>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</si>
  <si>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</si>
  <si>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</si>
  <si>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</si>
  <si>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</si>
  <si>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</si>
  <si>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</si>
  <si>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</si>
  <si>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</si>
  <si>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</si>
  <si>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</si>
  <si>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</si>
  <si>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</si>
  <si>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</si>
  <si>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</si>
  <si>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</si>
  <si>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</si>
  <si>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</si>
  <si>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</si>
  <si>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</si>
  <si>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</si>
  <si>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</si>
  <si>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</si>
  <si>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</si>
  <si>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</si>
  <si>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</si>
  <si>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</si>
  <si>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</si>
  <si>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</si>
  <si>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</si>
  <si>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</si>
  <si>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</si>
  <si>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</si>
  <si>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</si>
  <si>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</si>
  <si>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</si>
  <si>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</si>
  <si>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</si>
  <si>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</si>
  <si>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</si>
  <si>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</si>
  <si>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</si>
  <si>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</si>
  <si>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</si>
  <si>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</si>
  <si>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</si>
  <si>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</si>
  <si>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</si>
  <si>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</si>
  <si>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</si>
  <si>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</si>
  <si>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</si>
  <si>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</si>
  <si>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</si>
  <si>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</si>
  <si>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</si>
  <si>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</si>
  <si>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</si>
  <si>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</si>
  <si>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</si>
  <si>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</si>
  <si>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</si>
  <si>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</si>
  <si>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</si>
  <si>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</si>
  <si>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</si>
  <si>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</si>
  <si>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</si>
  <si>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</si>
  <si>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</si>
  <si>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</si>
  <si>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</si>
  <si>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</si>
  <si>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</si>
  <si>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</si>
  <si>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</si>
  <si>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</si>
  <si>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</si>
  <si>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</si>
  <si>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</si>
  <si>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</si>
  <si>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</si>
  <si>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</si>
  <si>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</si>
  <si>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</si>
  <si>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</si>
  <si>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</si>
  <si>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</si>
  <si>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</si>
  <si>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</si>
  <si>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</si>
  <si>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</si>
  <si>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</si>
  <si>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</si>
  <si>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</si>
  <si>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</si>
  <si>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</si>
  <si>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</si>
  <si>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</si>
  <si>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</si>
  <si>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</si>
  <si>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</si>
  <si>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</si>
  <si>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</si>
  <si>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</si>
  <si>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</si>
  <si>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</si>
  <si>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</si>
  <si>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</si>
  <si>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</si>
  <si>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</si>
  <si>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</si>
  <si>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</si>
  <si>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</si>
  <si>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</si>
  <si>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</si>
  <si>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</si>
  <si>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</si>
  <si>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</si>
  <si>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</si>
  <si>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</si>
  <si>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</si>
  <si>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</si>
  <si>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</si>
  <si>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</si>
  <si>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</si>
  <si>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</si>
  <si>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</si>
  <si>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</si>
  <si>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</si>
  <si>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</si>
  <si>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</si>
  <si>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</si>
  <si>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</si>
  <si>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</si>
  <si>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</si>
  <si>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</si>
  <si>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</si>
  <si>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</si>
  <si>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</si>
  <si>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</si>
  <si>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</si>
  <si>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</si>
  <si>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</si>
  <si>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</si>
  <si>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</si>
  <si>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</si>
  <si>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</si>
  <si>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</si>
  <si>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</si>
  <si>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</si>
  <si>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</si>
  <si>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</si>
  <si>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</si>
  <si>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</si>
  <si>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</si>
  <si>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</si>
  <si>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</si>
  <si>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</si>
  <si>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</si>
  <si>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</si>
  <si>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</si>
  <si>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</si>
  <si>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</si>
  <si>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</si>
  <si>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</si>
  <si>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</si>
  <si>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</si>
  <si>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</si>
  <si>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</si>
  <si>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</si>
  <si>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</si>
  <si>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</si>
  <si>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</si>
  <si>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</si>
  <si>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</si>
  <si>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</si>
  <si>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</si>
  <si>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</si>
  <si>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</si>
  <si>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</si>
  <si>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</si>
  <si>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</si>
  <si>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</si>
  <si>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</si>
  <si>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</si>
  <si>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</si>
  <si>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</si>
  <si>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</si>
  <si>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</si>
  <si>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</si>
  <si>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</si>
  <si>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</si>
  <si>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</si>
  <si>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</si>
  <si>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</si>
  <si>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</si>
  <si>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</si>
  <si>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</si>
  <si>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</si>
  <si>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</si>
  <si>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</si>
  <si>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</si>
  <si>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</si>
  <si>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</si>
  <si>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</si>
  <si>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</si>
  <si>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</si>
  <si>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</si>
  <si>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</si>
  <si>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</si>
  <si>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</si>
  <si>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</si>
  <si>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</si>
  <si>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</si>
  <si>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</si>
  <si>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</si>
  <si>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</si>
  <si>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</si>
  <si>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</si>
  <si>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</si>
  <si>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</si>
  <si>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</si>
  <si>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</si>
  <si>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</si>
  <si>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</si>
  <si>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</si>
  <si>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</si>
  <si>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</si>
  <si>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</si>
  <si>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</si>
  <si>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</si>
  <si>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</si>
  <si>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</si>
  <si>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</si>
  <si>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</si>
  <si>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</si>
  <si>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</si>
  <si>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</si>
  <si>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</si>
  <si>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</si>
  <si>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</si>
  <si>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</si>
  <si>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</si>
  <si>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</si>
  <si>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</si>
  <si>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</si>
  <si>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</si>
  <si>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</si>
  <si>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</si>
  <si>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</si>
  <si>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</si>
  <si>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</si>
  <si>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</si>
  <si>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</si>
  <si>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</si>
  <si>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</si>
  <si>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</si>
  <si>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</si>
  <si>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</si>
  <si>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</si>
  <si>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</si>
  <si>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</si>
  <si>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</si>
  <si>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</si>
  <si>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</si>
  <si>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</si>
  <si>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</si>
  <si>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</si>
  <si>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</si>
  <si>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</si>
  <si>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</si>
  <si>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</si>
  <si>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</si>
  <si>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</si>
  <si>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</si>
  <si>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</si>
  <si>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</si>
  <si>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</si>
  <si>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</si>
  <si>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</si>
  <si>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</si>
  <si>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</si>
  <si>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</si>
  <si>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</si>
  <si>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</si>
  <si>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</si>
  <si>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</si>
  <si>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</si>
  <si>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</si>
  <si>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</si>
  <si>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</si>
  <si>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</si>
  <si>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</si>
  <si>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</si>
  <si>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</si>
  <si>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</si>
  <si>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</si>
  <si>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</si>
  <si>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</si>
  <si>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</si>
  <si>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</si>
  <si>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</si>
  <si>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</si>
  <si>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</si>
  <si>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</si>
  <si>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</si>
  <si>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</si>
  <si>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</si>
  <si>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</si>
  <si>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</si>
  <si>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</si>
  <si>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</si>
  <si>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</si>
  <si>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</si>
  <si>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</si>
  <si>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</si>
  <si>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</si>
  <si>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</si>
  <si>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</si>
  <si>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</si>
  <si>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</si>
  <si>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</si>
  <si>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</si>
  <si>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</si>
  <si>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</si>
  <si>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</si>
  <si>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</si>
  <si>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</si>
  <si>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</si>
  <si>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</si>
  <si>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</si>
  <si>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</si>
  <si>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</si>
  <si>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</si>
  <si>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</si>
  <si>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</si>
  <si>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</si>
  <si>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</si>
  <si>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</si>
  <si>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</si>
  <si>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</si>
  <si>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</si>
  <si>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</si>
  <si>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</si>
  <si>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</si>
  <si>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</si>
  <si>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</si>
  <si>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</si>
  <si>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</si>
  <si>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</si>
  <si>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</si>
  <si>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</si>
  <si>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</si>
  <si>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</si>
  <si>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</si>
  <si>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</si>
  <si>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</si>
  <si>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</si>
  <si>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</si>
  <si>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</si>
  <si>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</si>
  <si>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</si>
  <si>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</si>
  <si>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</si>
  <si>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</si>
  <si>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</si>
  <si>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</si>
  <si>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</si>
  <si>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</si>
  <si>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</si>
  <si>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</si>
  <si>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</si>
  <si>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</si>
  <si>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</si>
  <si>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</si>
  <si>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</si>
  <si>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</si>
  <si>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</si>
  <si>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</si>
  <si>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</si>
  <si>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</si>
  <si>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</si>
  <si>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</si>
  <si>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</si>
  <si>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</si>
  <si>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</si>
  <si>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</si>
  <si>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</si>
  <si>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</si>
  <si>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</si>
  <si>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</si>
  <si>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</si>
  <si>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</si>
  <si>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</si>
  <si>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</si>
  <si>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</si>
  <si>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</si>
  <si>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</si>
  <si>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</si>
  <si>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</si>
  <si>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</si>
  <si>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</si>
  <si>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</si>
  <si>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</si>
  <si>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</si>
  <si>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</si>
  <si>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</si>
  <si>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</si>
  <si>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</si>
  <si>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</si>
  <si>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</si>
  <si>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</si>
  <si>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</si>
  <si>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</si>
  <si>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</si>
  <si>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</si>
  <si>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</si>
  <si>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</si>
  <si>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</si>
  <si>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</si>
  <si>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</si>
  <si>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</si>
  <si>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</si>
  <si>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</si>
  <si>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</si>
  <si>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</si>
  <si>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</si>
  <si>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</si>
  <si>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</si>
  <si>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</si>
  <si>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</si>
  <si>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</si>
  <si>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</si>
  <si>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</si>
  <si>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</si>
  <si>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</si>
  <si>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</si>
  <si>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</si>
  <si>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</si>
  <si>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</si>
  <si>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</si>
  <si>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</si>
  <si>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</si>
  <si>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</si>
  <si>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</si>
  <si>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</si>
  <si>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</si>
  <si>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</si>
  <si>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</si>
  <si>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</si>
  <si>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</si>
  <si>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</si>
  <si>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</si>
  <si>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</si>
  <si>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</si>
  <si>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</si>
  <si>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</si>
  <si>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</si>
  <si>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</si>
  <si>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</si>
  <si>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</si>
  <si>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</si>
  <si>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</si>
  <si>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</si>
  <si>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</si>
  <si>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</si>
  <si>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</si>
  <si>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</si>
  <si>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</si>
  <si>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</si>
  <si>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</si>
  <si>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</si>
  <si>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</si>
  <si>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</si>
  <si>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</si>
  <si>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</si>
  <si>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</si>
  <si>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</si>
  <si>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</si>
  <si>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</si>
  <si>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</si>
  <si>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</si>
  <si>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</si>
  <si>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</si>
  <si>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</si>
  <si>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</si>
  <si>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</si>
  <si>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</si>
  <si>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</si>
  <si>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</si>
  <si>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</si>
  <si>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</si>
  <si>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</si>
  <si>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</si>
  <si>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</si>
  <si>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</si>
  <si>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</si>
  <si>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</si>
  <si>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</si>
  <si>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</si>
  <si>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</si>
  <si>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</si>
  <si>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</si>
  <si>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</si>
  <si>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</si>
  <si>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</si>
  <si>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</si>
  <si>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</si>
  <si>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</si>
  <si>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</si>
  <si>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</si>
  <si>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</si>
  <si>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</si>
  <si>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</si>
  <si>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</si>
  <si>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</si>
  <si>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</si>
  <si>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</si>
  <si>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</si>
  <si>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</si>
  <si>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</si>
  <si>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</si>
  <si>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</si>
  <si>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</si>
  <si>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</si>
  <si>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</si>
  <si>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</si>
  <si>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</si>
  <si>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</si>
  <si>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</si>
  <si>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</si>
  <si>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</si>
  <si>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</si>
  <si>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</si>
  <si>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</si>
  <si>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</si>
  <si>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</si>
  <si>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</si>
  <si>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</si>
  <si>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</si>
  <si>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</si>
  <si>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</si>
  <si>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</si>
  <si>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</si>
  <si>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</si>
  <si>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</si>
  <si>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</si>
  <si>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</si>
  <si>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</si>
  <si>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</si>
  <si>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</si>
  <si>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</si>
  <si>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</si>
  <si>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</si>
  <si>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</si>
  <si>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</si>
  <si>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</si>
  <si>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</si>
  <si>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</si>
  <si>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</si>
  <si>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</si>
  <si>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</si>
  <si>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</si>
  <si>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</si>
  <si>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</si>
  <si>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</si>
  <si>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</si>
  <si>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</si>
  <si>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</si>
  <si>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</si>
  <si>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</si>
  <si>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</si>
  <si>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</si>
  <si>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</si>
  <si>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</si>
  <si>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</si>
  <si>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</si>
  <si>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</si>
  <si>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</si>
  <si>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</si>
  <si>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</si>
  <si>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</si>
  <si>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</si>
  <si>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</si>
  <si>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</si>
  <si>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</si>
  <si>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</si>
  <si>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</si>
  <si>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</si>
  <si>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</si>
  <si>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</si>
  <si>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</si>
  <si>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</si>
  <si>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</si>
  <si>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</si>
  <si>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</si>
  <si>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</si>
  <si>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</si>
  <si>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</si>
  <si>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</si>
  <si>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</si>
  <si>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</si>
  <si>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</si>
  <si>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</si>
  <si>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</si>
  <si>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</si>
  <si>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</si>
  <si>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</si>
  <si>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</si>
  <si>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</si>
  <si>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</si>
  <si>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</si>
  <si>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</si>
  <si>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</si>
  <si>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</si>
  <si>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</si>
  <si>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</si>
  <si>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</si>
  <si>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</si>
  <si>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</si>
  <si>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</si>
  <si>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</si>
  <si>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</si>
  <si>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</si>
  <si>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</si>
  <si>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</si>
  <si>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</si>
  <si>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</si>
  <si>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</si>
  <si>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</si>
  <si>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</si>
  <si>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</si>
  <si>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</si>
  <si>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</si>
  <si>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</si>
  <si>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</si>
  <si>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</si>
  <si>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</si>
  <si>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</si>
  <si>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</si>
  <si>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</si>
  <si>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</si>
  <si>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</si>
  <si>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</si>
  <si>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</si>
  <si>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</si>
  <si>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</si>
  <si>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</si>
  <si>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</si>
  <si>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</si>
  <si>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</si>
  <si>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</si>
  <si>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</si>
  <si>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</si>
  <si>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</si>
  <si>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</si>
  <si>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</si>
  <si>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</si>
  <si>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</si>
  <si>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</si>
  <si>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</si>
  <si>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</si>
  <si>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</si>
  <si>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</si>
  <si>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</si>
  <si>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</si>
  <si>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</si>
  <si>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</si>
  <si>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</si>
  <si>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</si>
  <si>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</si>
  <si>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</si>
  <si>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</si>
  <si>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</si>
  <si>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</si>
  <si>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</si>
  <si>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</si>
  <si>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</si>
  <si>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</si>
  <si>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</si>
  <si>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</si>
  <si>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</si>
  <si>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</si>
  <si>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</si>
  <si>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</si>
  <si>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</si>
  <si>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</si>
  <si>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</si>
  <si>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</si>
  <si>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</si>
  <si>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</si>
  <si>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</si>
  <si>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</si>
  <si>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</si>
  <si>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</si>
  <si>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</si>
  <si>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</si>
  <si>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</si>
  <si>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</si>
  <si>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</si>
  <si>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</si>
  <si>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</si>
  <si>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</si>
  <si>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</si>
  <si>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</si>
  <si>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</si>
  <si>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</si>
  <si>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</si>
  <si>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</si>
  <si>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</si>
  <si>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</si>
  <si>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</si>
  <si>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</si>
  <si>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</si>
  <si>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</si>
  <si>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</si>
  <si>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</si>
  <si>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</si>
  <si>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</si>
  <si>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</si>
  <si>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</si>
  <si>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</si>
  <si>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</si>
  <si>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</si>
  <si>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</si>
  <si>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</si>
  <si>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</si>
  <si>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</si>
  <si>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</si>
  <si>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</si>
  <si>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</si>
  <si>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</si>
  <si>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</si>
  <si>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</si>
  <si>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</si>
  <si>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</si>
  <si>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</si>
  <si>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</si>
  <si>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</si>
  <si>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</si>
  <si>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</si>
  <si>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</si>
  <si>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</si>
  <si>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</si>
  <si>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</si>
  <si>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</si>
  <si>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</si>
  <si>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</si>
  <si>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</si>
  <si>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</si>
  <si>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</si>
  <si>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</si>
  <si>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</si>
  <si>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</si>
  <si>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</si>
  <si>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</si>
  <si>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</si>
  <si>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</si>
  <si>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</si>
  <si>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</si>
  <si>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</si>
  <si>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</si>
  <si>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</si>
  <si>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</si>
  <si>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</si>
  <si>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</si>
  <si>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</si>
  <si>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</si>
  <si>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</si>
  <si>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</si>
  <si>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</si>
  <si>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</si>
  <si>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</si>
  <si>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</si>
  <si>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</si>
  <si>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</si>
  <si>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</si>
  <si>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</si>
  <si>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</si>
  <si>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</si>
  <si>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</si>
  <si>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</si>
  <si>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</si>
  <si>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</si>
  <si>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</si>
  <si>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</si>
  <si>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</si>
  <si>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</si>
  <si>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</si>
  <si>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</si>
  <si>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</si>
  <si>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</si>
  <si>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</si>
  <si>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</si>
  <si>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</si>
  <si>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</si>
  <si>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</si>
  <si>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</si>
  <si>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</si>
  <si>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</si>
  <si>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</si>
  <si>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</si>
  <si>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</si>
  <si>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</si>
  <si>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</si>
  <si>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</si>
  <si>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</si>
  <si>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</si>
  <si>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</si>
  <si>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</si>
  <si>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</si>
  <si>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</si>
  <si>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</si>
  <si>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</si>
  <si>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</si>
  <si>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</si>
  <si>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</si>
  <si>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</si>
  <si>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</si>
  <si>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</si>
  <si>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</si>
  <si>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</si>
  <si>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</si>
  <si>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</si>
  <si>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</si>
  <si>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</si>
  <si>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</si>
  <si>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</si>
  <si>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</si>
  <si>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</si>
  <si>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</si>
  <si>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</si>
  <si>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</si>
  <si>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</si>
  <si>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</si>
  <si>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</si>
  <si>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</si>
  <si>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</si>
  <si>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</si>
  <si>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</si>
  <si>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</si>
  <si>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</si>
  <si>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</si>
  <si>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</si>
  <si>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</si>
  <si>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</si>
  <si>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</si>
  <si>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</si>
  <si>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</si>
  <si>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</si>
  <si>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</si>
  <si>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</si>
  <si>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</si>
  <si>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</si>
  <si>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</si>
  <si>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</si>
  <si>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</si>
  <si>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</si>
  <si>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</si>
  <si>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</si>
  <si>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</si>
  <si>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</si>
  <si>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</si>
  <si>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</si>
  <si>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</si>
  <si>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</si>
  <si>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</si>
  <si>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</si>
  <si>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</si>
  <si>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</si>
  <si>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</si>
  <si>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</si>
  <si>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</si>
  <si>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</si>
  <si>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</si>
  <si>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</si>
  <si>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</si>
  <si>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</si>
  <si>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</si>
  <si>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</si>
  <si>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</si>
  <si>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</si>
  <si>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</si>
  <si>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</si>
  <si>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</si>
  <si>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</si>
  <si>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</si>
  <si>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</si>
  <si>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</si>
  <si>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</si>
  <si>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</si>
  <si>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</si>
  <si>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</si>
  <si>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</si>
  <si>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</si>
  <si>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</si>
  <si>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</si>
  <si>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</si>
  <si>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</si>
  <si>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</si>
  <si>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</si>
  <si>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</si>
  <si>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</si>
  <si>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</si>
  <si>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</si>
  <si>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</si>
  <si>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</si>
  <si>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</si>
  <si>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</si>
  <si>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</si>
  <si>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</si>
  <si>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</si>
  <si>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</si>
  <si>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</si>
  <si>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</si>
  <si>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</si>
  <si>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</si>
  <si>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</si>
  <si>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</si>
  <si>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</si>
  <si>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</si>
  <si>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</si>
  <si>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</si>
  <si>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</si>
  <si>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</si>
  <si>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</si>
  <si>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</si>
  <si>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</si>
  <si>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</si>
  <si>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</si>
  <si>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</si>
  <si>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</si>
  <si>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</si>
  <si>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</si>
  <si>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</si>
  <si>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</si>
  <si>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</si>
  <si>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</si>
  <si>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</si>
  <si>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</si>
  <si>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</si>
  <si>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</si>
  <si>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</si>
  <si>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</si>
  <si>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</si>
  <si>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</si>
  <si>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</si>
  <si>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</si>
  <si>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</si>
  <si>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</si>
  <si>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</si>
  <si>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</si>
  <si>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</si>
  <si>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</si>
  <si>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</si>
  <si>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</si>
  <si>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</si>
  <si>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</si>
  <si>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</si>
  <si>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</si>
  <si>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</si>
  <si>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</si>
  <si>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</si>
  <si>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</si>
  <si>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</si>
  <si>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</si>
  <si>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</si>
  <si>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</si>
  <si>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</si>
  <si>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</si>
  <si>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</si>
  <si>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</si>
  <si>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</si>
  <si>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</si>
  <si>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</si>
  <si>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</si>
  <si>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</si>
  <si>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</si>
  <si>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</si>
  <si>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</si>
  <si>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</si>
  <si>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</si>
  <si>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</si>
  <si>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</si>
  <si>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</si>
  <si>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</si>
  <si>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</si>
  <si>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</si>
  <si>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</si>
  <si>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</si>
  <si>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</si>
  <si>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</si>
  <si>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</si>
  <si>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</si>
  <si>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</si>
  <si>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</si>
  <si>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</si>
  <si>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</si>
  <si>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</si>
  <si>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</si>
  <si>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</si>
  <si>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</si>
  <si>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</si>
  <si>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</si>
  <si>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</si>
  <si>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</si>
  <si>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</si>
  <si>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</si>
  <si>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</si>
  <si>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</si>
  <si>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</si>
  <si>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</si>
  <si>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</si>
  <si>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</si>
  <si>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</si>
  <si>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</si>
  <si>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</si>
  <si>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</si>
  <si>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</si>
  <si>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</si>
  <si>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</si>
  <si>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</si>
  <si>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</si>
  <si>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</si>
  <si>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</si>
  <si>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</si>
  <si>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</si>
  <si>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</si>
  <si>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</si>
  <si>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</si>
  <si>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</si>
  <si>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</si>
  <si>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</si>
  <si>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</si>
  <si>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</si>
  <si>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</si>
  <si>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</si>
  <si>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</si>
  <si>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</si>
  <si>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</si>
  <si>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</si>
  <si>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</si>
  <si>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</si>
  <si>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</si>
  <si>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</si>
  <si>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</si>
  <si>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</si>
  <si>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</si>
  <si>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</si>
  <si>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</si>
  <si>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</si>
  <si>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</si>
  <si>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</si>
  <si>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</si>
  <si>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</si>
  <si>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</si>
  <si>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</si>
  <si>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</si>
  <si>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</si>
  <si>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</si>
  <si>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</si>
  <si>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</si>
  <si>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</si>
  <si>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</si>
  <si>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</si>
  <si>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</si>
  <si>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</si>
  <si>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</si>
  <si>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</si>
  <si>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</si>
  <si>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</si>
  <si>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</si>
  <si>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</si>
  <si>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</si>
  <si>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</si>
  <si>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</si>
  <si>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</si>
  <si>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</si>
  <si>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</si>
  <si>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</si>
  <si>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</si>
  <si>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</si>
  <si>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</si>
  <si>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</si>
  <si>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</si>
  <si>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</si>
  <si>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</si>
  <si>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</si>
  <si>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</si>
  <si>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</si>
  <si>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</si>
  <si>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</si>
  <si>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</si>
  <si>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</si>
  <si>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</si>
  <si>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</si>
  <si>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</si>
  <si>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</si>
  <si>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</si>
  <si>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</si>
  <si>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</si>
  <si>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</si>
  <si>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</si>
  <si>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</si>
  <si>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</si>
  <si>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</si>
  <si>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</si>
  <si>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</si>
  <si>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</si>
  <si>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</si>
  <si>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</si>
  <si>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</si>
  <si>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</si>
  <si>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</si>
  <si>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</si>
  <si>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</si>
  <si>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</si>
  <si>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</si>
  <si>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</si>
  <si>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</si>
  <si>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</si>
  <si>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</si>
  <si>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</si>
  <si>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</si>
  <si>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</si>
  <si>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</si>
  <si>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</si>
  <si>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</si>
  <si>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</si>
  <si>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</si>
  <si>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</si>
  <si>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</si>
  <si>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</si>
  <si>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</si>
  <si>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</si>
  <si>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</si>
  <si>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</si>
  <si>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</si>
  <si>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</si>
  <si>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</si>
  <si>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</si>
  <si>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</si>
  <si>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</si>
  <si>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</si>
  <si>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</si>
  <si>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</si>
  <si>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</si>
  <si>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</si>
  <si>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</si>
  <si>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</si>
  <si>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</si>
  <si>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</si>
  <si>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</si>
  <si>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</si>
  <si>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</si>
  <si>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</si>
  <si>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</si>
  <si>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</si>
  <si>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</si>
  <si>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</si>
  <si>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</si>
  <si>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</si>
  <si>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</si>
  <si>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</si>
  <si>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</si>
  <si>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</si>
  <si>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</si>
  <si>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</si>
  <si>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</si>
  <si>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</si>
  <si>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</si>
  <si>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</si>
  <si>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</si>
  <si>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</si>
  <si>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</si>
  <si>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</si>
  <si>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</si>
  <si>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</si>
  <si>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</si>
  <si>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</si>
  <si>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</si>
  <si>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</si>
  <si>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</si>
  <si>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</si>
  <si>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</si>
  <si>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</si>
  <si>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</si>
  <si>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</si>
  <si>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</si>
  <si>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</si>
  <si>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</si>
  <si>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</si>
  <si>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</si>
  <si>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</si>
  <si>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</si>
  <si>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</si>
  <si>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</si>
  <si>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</si>
  <si>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</si>
  <si>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</si>
  <si>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</si>
  <si>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</si>
  <si>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</si>
  <si>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</si>
  <si>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</si>
  <si>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</si>
  <si>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</si>
  <si>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</si>
  <si>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</si>
  <si>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</si>
  <si>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</si>
  <si>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</si>
  <si>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</si>
  <si>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</si>
  <si>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</si>
  <si>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</si>
  <si>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</si>
  <si>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</si>
  <si>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</si>
  <si>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</si>
  <si>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</si>
  <si>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</si>
  <si>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</si>
  <si>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</si>
  <si>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</si>
  <si>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</si>
  <si>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</si>
  <si>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</si>
  <si>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</si>
  <si>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</si>
  <si>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</si>
  <si>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</si>
  <si>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</si>
  <si>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</si>
  <si>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</si>
  <si>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</si>
  <si>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</si>
  <si>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</si>
  <si>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</si>
  <si>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</si>
  <si>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</si>
  <si>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</si>
  <si>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</si>
  <si>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</si>
  <si>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</si>
  <si>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</si>
  <si>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</si>
  <si>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</si>
  <si>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</si>
  <si>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</si>
  <si>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</si>
  <si>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</si>
  <si>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</si>
  <si>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</si>
  <si>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</si>
  <si>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</si>
  <si>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</si>
  <si>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</si>
  <si>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</si>
  <si>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</si>
  <si>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</si>
  <si>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</si>
  <si>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</si>
  <si>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</si>
  <si>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</si>
  <si>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</si>
  <si>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</si>
  <si>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</si>
  <si>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</si>
  <si>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</si>
  <si>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</si>
  <si>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</si>
  <si>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</si>
  <si>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</si>
  <si>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</si>
  <si>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</si>
  <si>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</si>
  <si>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</si>
  <si>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</si>
  <si>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</si>
  <si>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</si>
  <si>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</si>
  <si>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</si>
  <si>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</si>
  <si>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</si>
  <si>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</si>
  <si>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</si>
  <si>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</si>
  <si>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</si>
  <si>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</si>
  <si>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</si>
  <si>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</si>
  <si>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</si>
  <si>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</si>
  <si>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</si>
  <si>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</si>
  <si>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</si>
  <si>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</si>
  <si>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</si>
  <si>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</si>
  <si>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</si>
  <si>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</si>
  <si>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</si>
  <si>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</si>
  <si>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</si>
  <si>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</si>
  <si>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</si>
  <si>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</si>
  <si>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</si>
  <si>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</si>
  <si>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</si>
  <si>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</si>
  <si>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</si>
  <si>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</si>
  <si>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</si>
  <si>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</si>
  <si>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</si>
  <si>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</si>
  <si>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</si>
  <si>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</si>
  <si>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</si>
  <si>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</si>
  <si>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</si>
  <si>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</si>
  <si>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</si>
  <si>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</si>
  <si>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</si>
  <si>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</si>
  <si>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</si>
  <si>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</si>
  <si>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</si>
  <si>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</si>
  <si>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</si>
  <si>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</si>
  <si>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</si>
  <si>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</si>
  <si>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</si>
  <si>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</si>
  <si>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</si>
  <si>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</si>
  <si>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</si>
  <si>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</si>
  <si>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</si>
  <si>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</si>
  <si>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</si>
  <si>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</si>
  <si>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</si>
  <si>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</si>
  <si>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</si>
  <si>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</si>
  <si>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</si>
  <si>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</si>
  <si>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</si>
  <si>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</si>
  <si>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</si>
  <si>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</si>
  <si>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</si>
  <si>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</si>
  <si>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</si>
  <si>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</si>
  <si>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</si>
  <si>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</si>
  <si>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</si>
  <si>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</si>
  <si>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</si>
  <si>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</si>
  <si>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</si>
  <si>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</si>
  <si>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</si>
  <si>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</si>
  <si>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</si>
  <si>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</si>
  <si>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</si>
  <si>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</si>
  <si>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</si>
  <si>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</si>
  <si>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</si>
  <si>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</si>
  <si>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</si>
  <si>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</si>
  <si>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</si>
  <si>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</si>
  <si>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</si>
  <si>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</si>
  <si>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</si>
  <si>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</si>
  <si>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</si>
  <si>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</si>
  <si>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</si>
  <si>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</si>
  <si>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</si>
  <si>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</si>
  <si>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</si>
  <si>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</si>
  <si>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</si>
  <si>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</si>
  <si>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</si>
  <si>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</si>
  <si>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</si>
  <si>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</si>
  <si>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</si>
  <si>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</si>
  <si>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</si>
  <si>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</si>
  <si>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</si>
  <si>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</si>
  <si>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</si>
  <si>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</si>
  <si>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</si>
  <si>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</si>
  <si>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</si>
  <si>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</si>
  <si>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</si>
  <si>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</si>
  <si>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</si>
  <si>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</si>
  <si>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</si>
  <si>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</si>
  <si>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</si>
  <si>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</si>
  <si>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</si>
  <si>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</si>
  <si>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</si>
  <si>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</si>
  <si>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</si>
  <si>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</si>
  <si>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</si>
  <si>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</si>
  <si>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</si>
  <si>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</si>
  <si>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</si>
  <si>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</si>
  <si>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</si>
  <si>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</si>
  <si>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</si>
  <si>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</si>
  <si>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</si>
  <si>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</si>
  <si>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</si>
  <si>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</si>
  <si>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</si>
  <si>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</si>
  <si>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</si>
  <si>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</si>
  <si>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</si>
  <si>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</si>
  <si>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</si>
  <si>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</si>
  <si>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</si>
  <si>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</si>
  <si>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</si>
  <si>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</si>
  <si>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</si>
  <si>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</si>
  <si>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</si>
  <si>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</si>
  <si>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</si>
  <si>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</si>
  <si>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</si>
  <si>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</si>
  <si>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</si>
  <si>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</si>
  <si>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</si>
  <si>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</si>
  <si>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</si>
  <si>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</si>
  <si>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</si>
  <si>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</si>
  <si>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</si>
  <si>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</si>
  <si>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</si>
  <si>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</si>
  <si>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</si>
  <si>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</si>
  <si>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</si>
  <si>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</si>
  <si>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</si>
  <si>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</si>
  <si>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</si>
  <si>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</si>
  <si>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</si>
  <si>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</si>
  <si>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</si>
  <si>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</si>
  <si>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</si>
  <si>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</si>
  <si>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</si>
  <si>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</si>
  <si>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</si>
  <si>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</si>
  <si>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</si>
  <si>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</si>
  <si>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</si>
  <si>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</si>
  <si>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</si>
  <si>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</si>
  <si>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</si>
  <si>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</si>
  <si>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</si>
  <si>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</si>
  <si>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</si>
  <si>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</si>
  <si>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</si>
  <si>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</si>
  <si>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</si>
  <si>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</si>
  <si>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</si>
  <si>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</si>
  <si>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</si>
  <si>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</si>
  <si>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</si>
  <si>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</si>
  <si>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</si>
  <si>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</si>
  <si>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</si>
  <si>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</si>
  <si>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</si>
  <si>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</si>
  <si>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</si>
  <si>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</si>
  <si>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</si>
  <si>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</si>
  <si>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</si>
  <si>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</si>
  <si>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</si>
  <si>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</si>
  <si>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</si>
  <si>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</si>
  <si>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</si>
  <si>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</si>
  <si>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</si>
  <si>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</si>
  <si>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</si>
  <si>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</si>
  <si>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</si>
  <si>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</si>
  <si>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</si>
  <si>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</si>
  <si>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</si>
  <si>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</si>
  <si>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</si>
  <si>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</si>
  <si>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</si>
  <si>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</si>
  <si>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</si>
  <si>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</si>
  <si>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</si>
  <si>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</si>
  <si>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</si>
  <si>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</si>
  <si>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</si>
  <si>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</si>
  <si>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</si>
  <si>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</si>
  <si>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</si>
  <si>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</si>
  <si>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</si>
  <si>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</si>
  <si>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</si>
  <si>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</si>
  <si>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</si>
  <si>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</si>
  <si>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</si>
  <si>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</si>
  <si>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</si>
  <si>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</si>
  <si>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</si>
  <si>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</si>
  <si>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</si>
  <si>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</si>
  <si>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</si>
  <si>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</si>
  <si>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</si>
  <si>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</si>
  <si>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</si>
  <si>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</si>
  <si>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</si>
  <si>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</si>
  <si>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</si>
  <si>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</si>
  <si>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</si>
  <si>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</si>
  <si>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</si>
  <si>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</si>
  <si>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</si>
  <si>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</si>
  <si>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</si>
  <si>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</si>
  <si>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</si>
  <si>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</si>
  <si>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</si>
  <si>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</si>
  <si>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</si>
  <si>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</si>
  <si>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</si>
  <si>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</si>
  <si>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</si>
  <si>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</si>
  <si>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</si>
  <si>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</si>
  <si>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</si>
  <si>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</si>
  <si>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</si>
  <si>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</si>
  <si>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</si>
  <si>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</si>
  <si>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</si>
  <si>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</si>
  <si>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</si>
  <si>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</si>
  <si>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</si>
  <si>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</si>
  <si>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</si>
  <si>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</si>
  <si>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</si>
  <si>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</si>
  <si>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</si>
  <si>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</si>
  <si>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</si>
  <si>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</si>
  <si>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</si>
  <si>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</si>
  <si>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</si>
  <si>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</si>
  <si>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</si>
  <si>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</si>
  <si>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</si>
  <si>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</si>
  <si>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</si>
  <si>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</si>
  <si>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</si>
  <si>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</si>
  <si>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</si>
  <si>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</si>
  <si>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</si>
  <si>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</si>
  <si>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</si>
  <si>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</si>
  <si>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</si>
  <si>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</si>
  <si>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</si>
  <si>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</si>
  <si>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</si>
  <si>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</si>
  <si>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</si>
  <si>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</si>
  <si>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</si>
  <si>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</si>
  <si>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</si>
  <si>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</si>
  <si>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</si>
  <si>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</si>
  <si>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</si>
  <si>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</si>
  <si>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</si>
  <si>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</si>
  <si>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</si>
  <si>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</si>
  <si>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</si>
  <si>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</si>
  <si>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</si>
  <si>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</si>
  <si>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</si>
  <si>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</si>
  <si>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</si>
  <si>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</si>
  <si>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</si>
  <si>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</si>
  <si>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</si>
  <si>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</si>
  <si>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</si>
  <si>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</si>
  <si>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</si>
  <si>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</si>
  <si>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</si>
  <si>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</si>
  <si>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</si>
  <si>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</si>
  <si>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</si>
  <si>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</si>
  <si>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</si>
  <si>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</si>
  <si>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</si>
  <si>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</si>
  <si>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</si>
  <si>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</si>
  <si>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</si>
  <si>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</si>
  <si>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</si>
  <si>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</si>
  <si>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</si>
  <si>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</si>
  <si>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</si>
  <si>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</si>
  <si>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</si>
  <si>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</si>
  <si>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</si>
  <si>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</si>
  <si>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</si>
  <si>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</si>
  <si>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</si>
  <si>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</si>
  <si>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</si>
  <si>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</si>
  <si>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</si>
  <si>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</si>
  <si>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</si>
  <si>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</si>
  <si>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</si>
  <si>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</si>
  <si>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</si>
  <si>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</si>
  <si>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</si>
  <si>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</si>
  <si>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</si>
  <si>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</si>
  <si>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</si>
  <si>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</si>
  <si>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</si>
  <si>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</si>
  <si>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</si>
  <si>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</si>
  <si>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</si>
  <si>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</si>
  <si>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</si>
  <si>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</si>
  <si>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</si>
  <si>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</si>
  <si>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</si>
  <si>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</si>
  <si>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</si>
  <si>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</si>
  <si>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</si>
  <si>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</si>
  <si>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</si>
  <si>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</si>
  <si>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</si>
  <si>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</si>
  <si>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</si>
  <si>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</si>
  <si>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</si>
  <si>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</si>
  <si>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</si>
  <si>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</si>
  <si>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</si>
  <si>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</si>
  <si>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</si>
  <si>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</si>
  <si>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</si>
  <si>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</si>
  <si>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</si>
  <si>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</si>
  <si>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</si>
  <si>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</si>
  <si>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</si>
  <si>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</si>
  <si>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</si>
  <si>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</si>
  <si>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</si>
  <si>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</si>
  <si>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</si>
  <si>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</si>
  <si>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</si>
  <si>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</si>
  <si>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</si>
  <si>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</si>
  <si>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</si>
  <si>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</si>
  <si>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</si>
  <si>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</si>
  <si>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</si>
  <si>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</si>
  <si>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</si>
  <si>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</si>
  <si>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</si>
  <si>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</si>
  <si>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</si>
  <si>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</si>
  <si>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</si>
  <si>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</si>
  <si>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</si>
  <si>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</si>
  <si>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</si>
  <si>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</si>
  <si>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</si>
  <si>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</si>
  <si>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</si>
  <si>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</si>
  <si>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</si>
  <si>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</si>
  <si>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</si>
  <si>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</si>
  <si>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</si>
  <si>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</si>
  <si>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</si>
  <si>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</si>
  <si>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</si>
  <si>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</si>
  <si>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</si>
  <si>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</si>
  <si>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</si>
  <si>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</si>
  <si>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</si>
  <si>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</si>
  <si>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</si>
  <si>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</si>
  <si>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</si>
  <si>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</si>
  <si>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</si>
  <si>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</si>
  <si>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</si>
  <si>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</si>
  <si>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</si>
  <si>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</si>
  <si>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</si>
  <si>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</si>
  <si>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</si>
  <si>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</si>
  <si>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</si>
  <si>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</si>
  <si>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</si>
  <si>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</si>
  <si>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</si>
  <si>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</si>
  <si>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</si>
  <si>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</si>
  <si>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</si>
  <si>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</si>
  <si>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</si>
  <si>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</si>
  <si>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</si>
  <si>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</si>
  <si>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</si>
  <si>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</si>
  <si>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</si>
  <si>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</si>
  <si>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</si>
  <si>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</si>
  <si>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</si>
  <si>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</si>
  <si>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</si>
  <si>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</si>
  <si>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</si>
  <si>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</si>
  <si>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</si>
  <si>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</si>
  <si>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</si>
  <si>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</si>
  <si>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</si>
  <si>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</si>
  <si>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</si>
  <si>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</si>
  <si>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</si>
  <si>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</si>
  <si>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</si>
  <si>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</si>
  <si>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</si>
  <si>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</si>
  <si>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</si>
  <si>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</si>
  <si>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</si>
  <si>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</si>
  <si>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</si>
  <si>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</si>
  <si>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</si>
  <si>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</si>
  <si>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</si>
  <si>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</si>
  <si>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</si>
  <si>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</si>
  <si>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</si>
  <si>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</si>
  <si>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</si>
  <si>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</si>
  <si>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</si>
  <si>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</si>
  <si>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</si>
  <si>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</si>
  <si>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</si>
  <si>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</si>
  <si>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</si>
  <si>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</si>
  <si>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</si>
  <si>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</si>
  <si>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</si>
  <si>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</si>
  <si>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</si>
  <si>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</si>
  <si>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</si>
  <si>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</si>
  <si>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</si>
  <si>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</si>
  <si>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</si>
  <si>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</si>
  <si>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</si>
  <si>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</si>
  <si>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</si>
  <si>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</si>
  <si>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</si>
  <si>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</si>
  <si>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</si>
  <si>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</si>
  <si>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</si>
  <si>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</si>
  <si>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</si>
  <si>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</si>
  <si>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</si>
  <si>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</si>
  <si>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</si>
  <si>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</si>
  <si>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</si>
  <si>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</si>
  <si>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</si>
  <si>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</si>
  <si>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</si>
  <si>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</si>
  <si>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</si>
  <si>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</si>
  <si>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</si>
  <si>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</si>
  <si>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</si>
  <si>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</si>
  <si>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</si>
  <si>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</si>
  <si>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</si>
  <si>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</si>
  <si>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</si>
  <si>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</si>
  <si>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</si>
  <si>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</si>
  <si>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</si>
  <si>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</si>
  <si>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</si>
  <si>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</si>
  <si>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</si>
  <si>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</si>
  <si>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</si>
  <si>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</si>
  <si>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</si>
  <si>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</si>
  <si>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</si>
  <si>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</si>
  <si>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</si>
  <si>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</si>
  <si>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</si>
  <si>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</si>
  <si>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</si>
  <si>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</si>
  <si>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</si>
  <si>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</si>
  <si>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</si>
  <si>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</si>
  <si>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</si>
  <si>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</si>
  <si>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</si>
  <si>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</si>
  <si>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</si>
  <si>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</si>
  <si>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</si>
  <si>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</si>
  <si>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</si>
  <si>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</si>
  <si>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</si>
  <si>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</si>
  <si>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</si>
  <si>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</si>
  <si>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</si>
  <si>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</si>
  <si>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</si>
  <si>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</si>
  <si>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</si>
  <si>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</si>
  <si>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</si>
  <si>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</si>
  <si>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</si>
  <si>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</si>
  <si>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</si>
  <si>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</si>
  <si>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</si>
  <si>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</si>
  <si>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</si>
  <si>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</si>
  <si>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</si>
  <si>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</si>
  <si>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</si>
  <si>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</si>
  <si>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</si>
  <si>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</si>
  <si>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</si>
  <si>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</si>
  <si>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</si>
  <si>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</si>
  <si>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</si>
  <si>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</si>
  <si>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</si>
  <si>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</si>
  <si>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</si>
  <si>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</si>
  <si>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</si>
  <si>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</si>
  <si>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</si>
  <si>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</si>
  <si>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</si>
  <si>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</si>
  <si>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</si>
  <si>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</si>
  <si>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</si>
  <si>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</si>
  <si>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</si>
  <si>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</si>
  <si>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</si>
  <si>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</si>
  <si>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</si>
  <si>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</si>
  <si>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</si>
  <si>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</si>
  <si>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</si>
  <si>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</si>
  <si>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</si>
  <si>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</si>
  <si>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</si>
  <si>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</si>
  <si>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</si>
  <si>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</si>
  <si>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</si>
  <si>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</si>
  <si>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</si>
  <si>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</si>
  <si>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</si>
  <si>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</si>
  <si>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</si>
  <si>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</si>
  <si>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</si>
  <si>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</si>
  <si>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</si>
  <si>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</si>
  <si>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</si>
  <si>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</si>
  <si>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</si>
  <si>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</si>
  <si>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</si>
  <si>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</si>
  <si>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</si>
  <si>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</si>
  <si>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</si>
  <si>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</si>
  <si>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</si>
  <si>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</si>
  <si>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</si>
  <si>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</si>
  <si>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</si>
  <si>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</si>
  <si>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</si>
  <si>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</si>
  <si>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</si>
  <si>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</si>
  <si>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</si>
  <si>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</si>
  <si>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</si>
  <si>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</si>
  <si>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</si>
  <si>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</si>
  <si>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</si>
  <si>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</si>
  <si>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</si>
  <si>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</si>
  <si>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</si>
  <si>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</si>
  <si>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</si>
  <si>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</si>
  <si>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</si>
  <si>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</si>
  <si>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</si>
  <si>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</si>
  <si>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</si>
  <si>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</si>
  <si>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</si>
  <si>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</si>
  <si>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</si>
  <si>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</si>
  <si>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</si>
  <si>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</si>
  <si>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</si>
  <si>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</si>
  <si>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</si>
  <si>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</si>
  <si>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</si>
  <si>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</si>
  <si>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</si>
  <si>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</si>
  <si>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</si>
  <si>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</si>
  <si>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</si>
  <si>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</si>
  <si>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</si>
  <si>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</si>
  <si>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</si>
  <si>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</si>
  <si>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</si>
  <si>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</si>
  <si>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</si>
  <si>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</si>
  <si>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</si>
  <si>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</si>
  <si>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</si>
  <si>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</si>
  <si>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</si>
  <si>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</si>
  <si>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</si>
  <si>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</si>
  <si>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</si>
  <si>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</si>
  <si>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</si>
  <si>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</si>
  <si>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</si>
  <si>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</si>
  <si>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</si>
  <si>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</si>
  <si>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</si>
  <si>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</si>
  <si>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</si>
  <si>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</si>
  <si>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</si>
  <si>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</si>
  <si>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</si>
  <si>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</si>
  <si>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</si>
  <si>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</si>
  <si>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</si>
  <si>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</si>
  <si>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</si>
  <si>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</si>
  <si>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</si>
  <si>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</si>
  <si>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</si>
  <si>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</si>
  <si>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</si>
  <si>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</si>
  <si>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</si>
  <si>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</si>
  <si>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</si>
  <si>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</si>
  <si>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</si>
  <si>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</si>
  <si>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</si>
  <si>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</si>
  <si>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</si>
  <si>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</si>
  <si>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</si>
  <si>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</si>
  <si>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</si>
  <si>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</si>
  <si>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</si>
  <si>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</si>
  <si>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</si>
  <si>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</si>
  <si>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</si>
  <si>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</si>
  <si>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</si>
  <si>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</si>
  <si>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</si>
  <si>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</si>
  <si>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</si>
  <si>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</si>
  <si>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</si>
  <si>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</si>
  <si>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</si>
  <si>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</si>
  <si>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</si>
  <si>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</si>
  <si>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</si>
  <si>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</si>
  <si>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</si>
  <si>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</si>
  <si>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</si>
  <si>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</si>
  <si>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</si>
  <si>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</si>
  <si>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</si>
  <si>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</si>
  <si>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</si>
  <si>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</si>
  <si>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</si>
  <si>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</si>
  <si>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</si>
  <si>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</si>
  <si>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</si>
  <si>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</si>
  <si>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</si>
  <si>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</si>
  <si>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</si>
  <si>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</si>
  <si>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</si>
  <si>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</si>
  <si>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</si>
  <si>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</si>
  <si>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</si>
  <si>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</si>
  <si>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</si>
  <si>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</si>
  <si>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</si>
  <si>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</si>
  <si>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</si>
  <si>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</si>
  <si>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</si>
  <si>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</si>
  <si>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</si>
  <si>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</si>
  <si>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</si>
  <si>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</si>
  <si>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</si>
  <si>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</si>
  <si>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</si>
  <si>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</si>
  <si>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</si>
  <si>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</si>
  <si>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</si>
  <si>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</si>
  <si>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</si>
  <si>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</si>
  <si>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</si>
  <si>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</si>
  <si>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</si>
  <si>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</si>
  <si>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</si>
  <si>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</si>
  <si>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</si>
  <si>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</si>
  <si>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</si>
  <si>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</si>
  <si>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</si>
  <si>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</si>
  <si>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</si>
  <si>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</si>
  <si>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</si>
  <si>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</si>
  <si>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</si>
  <si>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</si>
  <si>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</si>
  <si>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</si>
  <si>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</si>
  <si>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</si>
  <si>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</si>
  <si>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</si>
  <si>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</si>
  <si>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</si>
  <si>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</si>
  <si>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</si>
  <si>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</si>
  <si>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</si>
  <si>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</si>
  <si>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</si>
  <si>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</si>
  <si>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</si>
  <si>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</si>
  <si>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</si>
  <si>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</si>
  <si>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</si>
  <si>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</si>
  <si>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</si>
  <si>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</si>
  <si>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</si>
  <si>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</si>
  <si>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</si>
  <si>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</si>
  <si>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</si>
  <si>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</si>
  <si>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</si>
  <si>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</si>
  <si>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</si>
  <si>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</si>
  <si>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</si>
  <si>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</si>
  <si>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</si>
  <si>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</si>
  <si>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</si>
  <si>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</si>
  <si>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</si>
  <si>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</si>
  <si>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</si>
  <si>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</si>
  <si>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</si>
  <si>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</si>
  <si>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</si>
  <si>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</si>
  <si>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</si>
  <si>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</si>
  <si>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</si>
  <si>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</si>
  <si>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</si>
  <si>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</si>
  <si>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</si>
  <si>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</si>
  <si>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</si>
  <si>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</si>
  <si>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</si>
  <si>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</si>
  <si>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</si>
  <si>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</si>
  <si>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</si>
  <si>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</si>
  <si>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</si>
  <si>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</si>
  <si>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</si>
  <si>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</si>
  <si>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</si>
  <si>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</si>
  <si>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</si>
  <si>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</si>
  <si>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</si>
  <si>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</si>
  <si>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</si>
  <si>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</si>
  <si>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</si>
  <si>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</si>
  <si>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</si>
  <si>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</si>
  <si>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</si>
  <si>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</si>
  <si>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</si>
  <si>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</si>
  <si>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</si>
  <si>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</si>
  <si>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</si>
  <si>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</si>
  <si>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</si>
  <si>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</si>
  <si>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</si>
  <si>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</si>
  <si>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</si>
  <si>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</si>
  <si>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</si>
  <si>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</si>
  <si>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</si>
  <si>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</si>
  <si>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</si>
  <si>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</si>
  <si>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</si>
  <si>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</si>
  <si>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</si>
  <si>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</si>
  <si>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</si>
  <si>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</si>
  <si>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</si>
  <si>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</si>
  <si>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</si>
  <si>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</si>
  <si>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</si>
  <si>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</si>
  <si>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</si>
  <si>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</si>
  <si>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</si>
  <si>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</si>
  <si>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</si>
  <si>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</si>
  <si>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</si>
  <si>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</si>
  <si>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</si>
  <si>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</si>
  <si>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</si>
  <si>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</si>
  <si>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</si>
  <si>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</si>
  <si>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</si>
  <si>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</si>
  <si>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</si>
  <si>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</si>
  <si>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</si>
  <si>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</si>
  <si>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</si>
  <si>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</si>
  <si>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</si>
  <si>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</si>
  <si>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</si>
  <si>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</si>
  <si>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</si>
  <si>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</si>
  <si>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</si>
  <si>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</si>
  <si>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</si>
  <si>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</si>
  <si>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</si>
  <si>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</si>
  <si>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</si>
  <si>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</si>
  <si>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</si>
  <si>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</si>
  <si>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</si>
  <si>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</si>
  <si>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</si>
  <si>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</si>
  <si>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</si>
  <si>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</si>
  <si>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</si>
  <si>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</si>
  <si>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</si>
  <si>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</si>
  <si>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</si>
  <si>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</si>
  <si>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</si>
  <si>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</si>
  <si>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</si>
  <si>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</si>
  <si>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</si>
  <si>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</si>
  <si>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</si>
  <si>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</si>
  <si>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</si>
  <si>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</si>
  <si>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</si>
  <si>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</si>
  <si>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</si>
  <si>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</si>
  <si>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</si>
  <si>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</si>
  <si>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</si>
  <si>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</si>
  <si>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</si>
  <si>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</si>
  <si>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</si>
  <si>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</si>
  <si>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</si>
  <si>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</si>
  <si>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</si>
  <si>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</si>
  <si>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</si>
  <si>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</si>
  <si>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</si>
  <si>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</si>
  <si>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</si>
  <si>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</si>
  <si>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</si>
  <si>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</si>
  <si>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</si>
  <si>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</si>
  <si>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</si>
  <si>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</si>
  <si>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</si>
  <si>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</si>
  <si>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</si>
  <si>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</si>
  <si>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</si>
  <si>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</si>
  <si>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</si>
  <si>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</si>
  <si>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</si>
  <si>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</si>
  <si>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</si>
  <si>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</si>
  <si>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</si>
  <si>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</si>
  <si>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</si>
  <si>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</si>
  <si>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</si>
  <si>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</si>
  <si>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</si>
  <si>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</si>
  <si>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</si>
  <si>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</si>
  <si>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</si>
  <si>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</si>
  <si>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</si>
  <si>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</si>
  <si>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</si>
  <si>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</si>
  <si>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</si>
  <si>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</si>
  <si>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</si>
  <si>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</si>
  <si>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</si>
  <si>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</si>
  <si>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</si>
  <si>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</si>
  <si>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</si>
  <si>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</si>
  <si>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</si>
  <si>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</si>
  <si>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</si>
  <si>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</si>
  <si>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</si>
  <si>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</si>
  <si>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</si>
  <si>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</si>
  <si>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</si>
  <si>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</si>
  <si>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</si>
  <si>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</si>
  <si>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</si>
  <si>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</si>
  <si>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</si>
  <si>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</si>
  <si>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</si>
  <si>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</si>
  <si>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</si>
  <si>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</si>
  <si>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</si>
  <si>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</si>
  <si>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</si>
  <si>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</si>
  <si>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</si>
  <si>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</si>
  <si>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</si>
  <si>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</si>
  <si>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</si>
  <si>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</si>
  <si>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</si>
  <si>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</si>
  <si>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</si>
  <si>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</si>
  <si>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</si>
  <si>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</si>
  <si>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</si>
  <si>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</si>
  <si>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</si>
  <si>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</si>
  <si>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</si>
  <si>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</si>
  <si>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</si>
  <si>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</si>
  <si>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</si>
  <si>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</si>
  <si>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</si>
  <si>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</si>
  <si>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</si>
  <si>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</si>
  <si>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</si>
  <si>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</si>
  <si>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</si>
  <si>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</si>
  <si>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</si>
  <si>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</si>
  <si>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</si>
  <si>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</si>
  <si>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</si>
  <si>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</si>
  <si>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</si>
  <si>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</si>
  <si>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</si>
  <si>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</si>
  <si>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</si>
  <si>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</si>
  <si>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</si>
  <si>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</si>
  <si>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</si>
  <si>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</si>
  <si>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</si>
  <si>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</si>
  <si>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</si>
  <si>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</si>
  <si>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</si>
  <si>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</si>
  <si>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</si>
  <si>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</si>
  <si>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</si>
  <si>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</si>
  <si>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</si>
  <si>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</si>
  <si>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</si>
  <si>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</si>
  <si>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</si>
  <si>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</si>
  <si>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</si>
  <si>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</si>
  <si>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</si>
  <si>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</si>
  <si>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</si>
  <si>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</si>
  <si>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</si>
  <si>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</si>
  <si>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</si>
  <si>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</si>
  <si>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</si>
  <si>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</si>
  <si>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</si>
  <si>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</si>
  <si>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</si>
  <si>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</si>
  <si>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</si>
  <si>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</si>
  <si>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</si>
  <si>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</si>
  <si>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</si>
  <si>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</si>
  <si>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</si>
  <si>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</si>
  <si>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</si>
  <si>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</si>
  <si>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</si>
  <si>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</si>
  <si>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</si>
  <si>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</si>
  <si>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</si>
  <si>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</si>
  <si>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</si>
  <si>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</si>
  <si>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</si>
  <si>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</si>
  <si>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</si>
  <si>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</si>
  <si>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</si>
  <si>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</si>
  <si>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</si>
  <si>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</si>
  <si>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</si>
  <si>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</si>
  <si>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</si>
  <si>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</si>
  <si>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</si>
  <si>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</si>
  <si>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</si>
  <si>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</si>
  <si>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</si>
  <si>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</si>
  <si>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</si>
  <si>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</si>
  <si>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</si>
  <si>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</si>
  <si>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</si>
  <si>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</si>
  <si>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</si>
  <si>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</si>
  <si>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</si>
  <si>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</si>
  <si>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</si>
  <si>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</si>
  <si>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</si>
  <si>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</si>
  <si>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</si>
  <si>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</si>
  <si>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</si>
  <si>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</si>
  <si>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</si>
  <si>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</si>
  <si>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</si>
  <si>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</si>
  <si>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</si>
  <si>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</si>
  <si>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</si>
  <si>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</si>
  <si>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</si>
  <si>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</si>
  <si>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</si>
  <si>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</si>
  <si>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</si>
  <si>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</si>
  <si>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</si>
  <si>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</si>
  <si>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</si>
  <si>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</si>
  <si>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</si>
  <si>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</si>
  <si>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</si>
  <si>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</si>
  <si>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</si>
  <si>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</si>
  <si>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</si>
  <si>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</si>
  <si>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</si>
  <si>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</si>
  <si>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</si>
  <si>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</si>
  <si>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</si>
  <si>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</si>
  <si>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</si>
  <si>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</si>
  <si>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</si>
  <si>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</si>
  <si>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</si>
  <si>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</si>
  <si>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</si>
  <si>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</si>
  <si>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</si>
  <si>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</si>
  <si>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</si>
  <si>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</si>
  <si>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</si>
  <si>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</si>
  <si>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</si>
  <si>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</si>
  <si>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</si>
  <si>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</si>
  <si>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</si>
  <si>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</si>
  <si>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</si>
  <si>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</si>
  <si>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</si>
  <si>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</si>
  <si>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</si>
  <si>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</si>
  <si>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</si>
  <si>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</si>
  <si>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</si>
  <si>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</si>
  <si>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</si>
  <si>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</si>
  <si>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</si>
  <si>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</si>
  <si>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</si>
  <si>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</si>
  <si>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</si>
  <si>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</si>
  <si>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</si>
  <si>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</si>
  <si>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</si>
  <si>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</si>
  <si>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</si>
  <si>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</si>
  <si>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</si>
  <si>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</si>
  <si>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</si>
  <si>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</si>
  <si>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</si>
  <si>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</si>
  <si>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</si>
  <si>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</si>
  <si>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</si>
  <si>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</si>
  <si>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</si>
  <si>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</si>
  <si>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</si>
  <si>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</si>
  <si>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</si>
  <si>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</si>
  <si>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</si>
  <si>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</si>
  <si>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</si>
  <si>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</si>
  <si>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</si>
  <si>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</si>
  <si>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</si>
  <si>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</si>
  <si>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</si>
  <si>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</si>
  <si>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</si>
  <si>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</si>
  <si>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</si>
  <si>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</si>
  <si>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</si>
  <si>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</si>
  <si>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</si>
  <si>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</si>
  <si>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</si>
  <si>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</si>
  <si>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</si>
  <si>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</si>
  <si>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</si>
  <si>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</si>
  <si>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</si>
  <si>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</si>
  <si>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</si>
  <si>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</si>
  <si>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</si>
  <si>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</si>
  <si>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</si>
  <si>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</si>
  <si>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</si>
  <si>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</si>
  <si>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</si>
  <si>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</si>
  <si>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</si>
  <si>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</si>
  <si>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</si>
  <si>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</si>
  <si>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</si>
  <si>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</si>
  <si>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</si>
  <si>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</si>
  <si>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</si>
  <si>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</si>
  <si>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</si>
  <si>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</si>
  <si>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</si>
  <si>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</si>
  <si>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</si>
  <si>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</si>
  <si>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</si>
  <si>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</si>
  <si>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</si>
  <si>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</si>
  <si>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</si>
  <si>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</si>
  <si>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</si>
  <si>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</si>
  <si>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</si>
  <si>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</si>
  <si>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</si>
  <si>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</si>
  <si>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</si>
  <si>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</si>
  <si>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</si>
  <si>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</si>
  <si>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</si>
  <si>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</si>
  <si>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</si>
  <si>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</si>
  <si>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</si>
  <si>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</si>
  <si>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</si>
  <si>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</si>
  <si>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</si>
  <si>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</si>
  <si>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</si>
  <si>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</si>
  <si>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</si>
  <si>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</si>
  <si>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</si>
  <si>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</si>
  <si>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</si>
  <si>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</si>
  <si>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</si>
  <si>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</si>
  <si>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</si>
  <si>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</si>
  <si>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</si>
  <si>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</si>
  <si>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</si>
  <si>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</si>
  <si>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</si>
  <si>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</si>
  <si>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</si>
  <si>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</si>
  <si>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</si>
  <si>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</si>
  <si>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</si>
  <si>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</si>
  <si>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</si>
  <si>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</si>
  <si>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</si>
  <si>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</si>
  <si>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</si>
  <si>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</si>
  <si>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</si>
  <si>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</si>
  <si>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</si>
  <si>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</si>
  <si>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</si>
  <si>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</si>
  <si>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</si>
  <si>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</si>
  <si>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</si>
  <si>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</si>
  <si>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</si>
  <si>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</si>
  <si>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</si>
  <si>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</si>
  <si>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</si>
  <si>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</si>
  <si>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</si>
  <si>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</si>
  <si>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</si>
  <si>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</si>
  <si>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</si>
  <si>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</si>
  <si>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</si>
  <si>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</si>
  <si>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</si>
  <si>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</si>
  <si>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</si>
  <si>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</si>
  <si>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</si>
  <si>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</si>
  <si>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</si>
  <si>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</si>
  <si>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</si>
  <si>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</si>
  <si>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</si>
  <si>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</si>
  <si>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</si>
  <si>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</si>
  <si>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</si>
  <si>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</si>
  <si>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</si>
  <si>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</si>
  <si>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</si>
  <si>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</si>
  <si>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</si>
  <si>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</si>
  <si>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</si>
  <si>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</si>
  <si>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</si>
  <si>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</si>
  <si>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</si>
  <si>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</si>
  <si>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</si>
  <si>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</si>
  <si>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</si>
  <si>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</si>
  <si>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</si>
  <si>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</si>
  <si>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</si>
  <si>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</si>
  <si>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</si>
  <si>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</si>
  <si>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</si>
  <si>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</si>
  <si>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</si>
  <si>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</si>
  <si>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</si>
  <si>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</si>
  <si>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</si>
  <si>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</si>
  <si>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</si>
  <si>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</si>
  <si>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</si>
  <si>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</si>
  <si>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</si>
  <si>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</si>
  <si>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</si>
  <si>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</si>
  <si>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</si>
  <si>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</si>
  <si>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</si>
  <si>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</si>
  <si>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</si>
  <si>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</si>
  <si>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</si>
  <si>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</si>
  <si>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</si>
  <si>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</si>
  <si>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</si>
  <si>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</si>
  <si>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</si>
  <si>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</si>
  <si>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</si>
  <si>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</si>
  <si>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</si>
  <si>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</si>
  <si>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</si>
  <si>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</si>
  <si>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</si>
  <si>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</si>
  <si>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</si>
  <si>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</si>
  <si>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</si>
  <si>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</si>
  <si>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</si>
  <si>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</si>
  <si>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</si>
  <si>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</si>
  <si>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</si>
  <si>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</si>
  <si>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</si>
  <si>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</si>
  <si>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</si>
  <si>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</si>
  <si>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</si>
  <si>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</si>
  <si>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</si>
  <si>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</si>
  <si>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</si>
  <si>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</si>
  <si>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</si>
  <si>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</si>
  <si>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</si>
  <si>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</si>
  <si>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</si>
  <si>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</si>
  <si>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</si>
  <si>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</si>
  <si>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</si>
  <si>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</si>
  <si>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</si>
  <si>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</si>
  <si>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</si>
  <si>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</si>
  <si>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</si>
  <si>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</si>
  <si>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</si>
  <si>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</si>
  <si>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</si>
  <si>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</si>
  <si>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</si>
  <si>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</si>
  <si>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</si>
  <si>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</si>
  <si>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</si>
  <si>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</si>
  <si>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</si>
  <si>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</si>
  <si>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</si>
  <si>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</si>
  <si>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</si>
  <si>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</si>
  <si>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</si>
  <si>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</si>
  <si>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</si>
  <si>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</si>
  <si>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</si>
  <si>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</si>
  <si>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</si>
  <si>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</si>
  <si>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</si>
  <si>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</si>
  <si>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</si>
  <si>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</si>
  <si>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</si>
  <si>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</si>
  <si>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</si>
  <si>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</si>
  <si>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</si>
  <si>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</si>
  <si>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</si>
  <si>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</si>
  <si>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</si>
  <si>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</si>
  <si>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</si>
  <si>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</si>
  <si>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</si>
  <si>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</si>
  <si>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</si>
  <si>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</si>
  <si>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</si>
  <si>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</si>
  <si>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</si>
  <si>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</si>
  <si>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</si>
  <si>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</si>
  <si>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</si>
  <si>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</si>
  <si>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</si>
  <si>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</si>
  <si>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</si>
  <si>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</si>
  <si>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</si>
  <si>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</si>
  <si>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</si>
  <si>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</si>
  <si>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</si>
  <si>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</si>
  <si>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</si>
  <si>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</si>
  <si>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</si>
  <si>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</si>
  <si>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</si>
  <si>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</si>
  <si>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</si>
  <si>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</si>
  <si>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</si>
  <si>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</si>
  <si>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</si>
  <si>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</si>
  <si>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</si>
  <si>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</si>
  <si>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</si>
  <si>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</si>
  <si>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</si>
  <si>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</si>
  <si>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</si>
  <si>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</si>
  <si>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</si>
  <si>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</si>
  <si>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</si>
  <si>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</si>
  <si>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</si>
  <si>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</si>
  <si>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</si>
  <si>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</si>
  <si>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</si>
  <si>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</si>
  <si>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</si>
  <si>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</si>
  <si>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</si>
  <si>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</si>
  <si>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</si>
  <si>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</si>
  <si>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</si>
  <si>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</si>
  <si>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</si>
  <si>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</si>
  <si>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</si>
  <si>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</si>
  <si>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</si>
  <si>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</si>
  <si>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</si>
  <si>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</si>
  <si>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</si>
  <si>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</si>
  <si>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</si>
  <si>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</si>
  <si>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</si>
  <si>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</si>
  <si>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</si>
  <si>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</si>
  <si>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</si>
  <si>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</si>
  <si>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</si>
  <si>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</si>
  <si>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</si>
  <si>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</si>
  <si>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</si>
  <si>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</si>
  <si>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</si>
  <si>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</si>
  <si>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</si>
  <si>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</si>
  <si>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</si>
  <si>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</si>
  <si>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</si>
  <si>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</si>
  <si>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</si>
  <si>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</si>
  <si>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</si>
  <si>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</si>
  <si>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</si>
  <si>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</si>
  <si>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</si>
  <si>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</si>
  <si>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</si>
  <si>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</si>
  <si>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</si>
  <si>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</si>
  <si>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</si>
  <si>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</si>
  <si>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</si>
  <si>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</si>
  <si>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</si>
  <si>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</si>
  <si>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</si>
  <si>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</si>
  <si>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</si>
  <si>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</si>
  <si>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</si>
  <si>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</si>
  <si>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</si>
  <si>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</si>
  <si>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</si>
  <si>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</si>
  <si>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</si>
  <si>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</si>
  <si>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</si>
  <si>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</si>
  <si>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</si>
  <si>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</si>
  <si>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</si>
  <si>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</si>
  <si>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</si>
  <si>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</si>
  <si>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</si>
  <si>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</si>
  <si>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</si>
  <si>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</si>
  <si>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</si>
  <si>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</si>
  <si>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</si>
  <si>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</si>
  <si>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</si>
  <si>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</si>
  <si>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</si>
  <si>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</si>
  <si>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</si>
  <si>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</si>
  <si>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</si>
  <si>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</si>
  <si>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</si>
  <si>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</si>
  <si>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</si>
  <si>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</si>
  <si>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</si>
  <si>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</si>
  <si>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</si>
  <si>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</si>
  <si>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</si>
  <si>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</si>
  <si>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</si>
  <si>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</si>
  <si>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</si>
  <si>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</si>
  <si>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</si>
  <si>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</si>
  <si>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</si>
  <si>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</si>
  <si>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</si>
  <si>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</si>
  <si>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</si>
  <si>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</si>
  <si>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</si>
  <si>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</si>
  <si>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</si>
  <si>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</si>
  <si>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</si>
  <si>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</si>
  <si>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</si>
  <si>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</si>
  <si>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</si>
  <si>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</si>
  <si>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</si>
  <si>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</si>
  <si>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</si>
  <si>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</si>
  <si>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</si>
  <si>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</si>
  <si>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</si>
  <si>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</si>
  <si>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</si>
  <si>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</si>
  <si>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</si>
  <si>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</si>
  <si>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</si>
  <si>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</si>
  <si>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</si>
  <si>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</si>
  <si>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</si>
  <si>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</si>
  <si>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</si>
  <si>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</si>
  <si>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</si>
  <si>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</si>
  <si>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</si>
  <si>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</si>
  <si>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</si>
  <si>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</si>
  <si>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</si>
  <si>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</si>
  <si>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</si>
  <si>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</si>
  <si>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</si>
  <si>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</si>
  <si>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</si>
  <si>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</si>
  <si>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</si>
  <si>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</si>
  <si>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</si>
  <si>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</si>
  <si>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</si>
  <si>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</si>
  <si>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</si>
  <si>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</si>
  <si>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</si>
  <si>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</si>
  <si>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</si>
  <si>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</si>
  <si>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</si>
  <si>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</si>
  <si>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</si>
  <si>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</si>
  <si>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</si>
  <si>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</si>
  <si>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</si>
  <si>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</si>
  <si>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</si>
  <si>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</si>
  <si>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</si>
  <si>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</si>
  <si>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</si>
  <si>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</si>
  <si>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</si>
  <si>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</si>
  <si>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</si>
  <si>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</si>
  <si>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</si>
  <si>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</si>
  <si>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</si>
  <si>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</si>
  <si>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</si>
  <si>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</si>
  <si>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</si>
  <si>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</si>
  <si>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</si>
  <si>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</si>
  <si>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</si>
  <si>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</si>
  <si>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</si>
  <si>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</si>
  <si>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</si>
  <si>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</si>
  <si>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</si>
  <si>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</si>
  <si>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</si>
  <si>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</si>
  <si>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</si>
  <si>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</si>
  <si>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</si>
  <si>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</si>
  <si>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</si>
  <si>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</si>
  <si>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</si>
  <si>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</si>
  <si>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</si>
  <si>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</si>
  <si>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</si>
  <si>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</si>
  <si>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</si>
  <si>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</si>
  <si>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</si>
  <si>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</si>
  <si>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</si>
  <si>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</si>
  <si>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</si>
  <si>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</si>
  <si>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</si>
  <si>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</si>
  <si>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</si>
  <si>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</si>
  <si>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</si>
  <si>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</si>
  <si>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</si>
  <si>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</si>
  <si>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</si>
  <si>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</si>
  <si>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</si>
  <si>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</si>
  <si>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</si>
  <si>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</si>
  <si>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</si>
  <si>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</si>
  <si>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</si>
  <si>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</si>
  <si>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</si>
  <si>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</si>
  <si>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</si>
  <si>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</si>
  <si>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</si>
  <si>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</si>
  <si>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</si>
  <si>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</si>
  <si>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</si>
  <si>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</si>
  <si>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</si>
  <si>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</si>
  <si>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</si>
  <si>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</si>
  <si>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</si>
  <si>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</si>
  <si>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</si>
  <si>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</si>
  <si>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</si>
  <si>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</si>
  <si>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</si>
  <si>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</si>
  <si>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</si>
  <si>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</si>
  <si>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</si>
  <si>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</si>
  <si>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</si>
  <si>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</si>
  <si>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</si>
  <si>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</si>
  <si>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</si>
  <si>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</si>
  <si>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</si>
  <si>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</si>
  <si>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</si>
  <si>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</si>
  <si>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</si>
  <si>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</si>
  <si>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</si>
  <si>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</si>
  <si>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</si>
  <si>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</si>
  <si>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</si>
  <si>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</si>
  <si>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</si>
  <si>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</si>
  <si>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</si>
  <si>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</si>
  <si>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</si>
  <si>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</si>
  <si>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</si>
  <si>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</si>
  <si>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</si>
  <si>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</si>
  <si>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</si>
  <si>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</si>
  <si>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</si>
  <si>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</si>
  <si>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</si>
  <si>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</si>
  <si>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</si>
  <si>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</si>
  <si>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</si>
  <si>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</si>
  <si>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</si>
  <si>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</si>
  <si>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</si>
  <si>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</si>
  <si>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</si>
  <si>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</si>
  <si>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</si>
  <si>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</si>
  <si>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</si>
  <si>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</si>
  <si>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</si>
  <si>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</si>
  <si>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</si>
  <si>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</si>
  <si>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</si>
  <si>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</si>
  <si>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</si>
  <si>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</si>
  <si>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</si>
  <si>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</si>
  <si>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</si>
  <si>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</si>
  <si>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</si>
  <si>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</si>
  <si>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</si>
  <si>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</si>
  <si>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</si>
  <si>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</si>
  <si>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</si>
  <si>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</si>
  <si>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</si>
  <si>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</si>
  <si>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</si>
  <si>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</si>
  <si>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</si>
  <si>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</si>
  <si>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</si>
  <si>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</si>
  <si>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</si>
  <si>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</si>
  <si>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</si>
  <si>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</si>
  <si>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</si>
  <si>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</si>
  <si>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</si>
  <si>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</si>
  <si>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</si>
  <si>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</si>
  <si>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</si>
  <si>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</si>
  <si>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</si>
  <si>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</si>
  <si>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</si>
  <si>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</si>
  <si>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</si>
  <si>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</si>
  <si>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</si>
  <si>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</si>
  <si>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</si>
  <si>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</si>
  <si>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</si>
  <si>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</si>
  <si>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</si>
  <si>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</si>
  <si>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</si>
  <si>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</si>
  <si>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</si>
  <si>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</si>
  <si>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</si>
  <si>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</si>
  <si>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</si>
  <si>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</si>
  <si>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</si>
  <si>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</si>
  <si>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</si>
  <si>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</si>
  <si>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</si>
  <si>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</si>
  <si>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</si>
  <si>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</si>
  <si>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</si>
  <si>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</si>
  <si>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</si>
  <si>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</si>
  <si>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</si>
  <si>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</si>
  <si>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</si>
  <si>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</si>
  <si>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</si>
  <si>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</si>
  <si>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</si>
  <si>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</si>
  <si>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</si>
  <si>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</si>
  <si>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</si>
  <si>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</si>
  <si>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</si>
  <si>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</si>
  <si>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</si>
  <si>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</si>
  <si>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</si>
  <si>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</si>
  <si>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</si>
  <si>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</si>
  <si>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</si>
  <si>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</si>
  <si>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</si>
  <si>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</si>
  <si>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</si>
  <si>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</si>
  <si>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</si>
  <si>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</si>
  <si>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</si>
  <si>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</si>
  <si>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</si>
  <si>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</si>
  <si>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</si>
  <si>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</si>
  <si>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</si>
  <si>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</si>
  <si>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</si>
  <si>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</si>
  <si>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</si>
  <si>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</si>
  <si>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</si>
  <si>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</si>
  <si>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</si>
  <si>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</si>
  <si>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</si>
  <si>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</si>
  <si>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</si>
  <si>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</si>
  <si>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</si>
  <si>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</si>
  <si>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</si>
  <si>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</si>
  <si>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</si>
  <si>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</si>
  <si>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</si>
  <si>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</si>
  <si>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</si>
  <si>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</si>
  <si>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</si>
  <si>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</si>
  <si>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</si>
  <si>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</si>
  <si>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</si>
  <si>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</si>
  <si>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</si>
  <si>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</si>
  <si>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</si>
  <si>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</si>
  <si>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</si>
  <si>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</si>
  <si>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</si>
  <si>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</si>
  <si>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</si>
  <si>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</si>
  <si>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</si>
  <si>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</si>
  <si>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</si>
  <si>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</si>
  <si>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</si>
  <si>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</si>
  <si>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</si>
  <si>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</si>
  <si>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</si>
  <si>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</si>
  <si>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</si>
  <si>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</si>
  <si>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</si>
  <si>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</si>
  <si>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</si>
  <si>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</si>
  <si>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</si>
  <si>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</si>
  <si>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</si>
  <si>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</si>
  <si>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</si>
  <si>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</si>
  <si>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</si>
  <si>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</si>
  <si>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</si>
  <si>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</si>
  <si>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</si>
  <si>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</si>
  <si>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</si>
  <si>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</si>
  <si>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</si>
  <si>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</si>
  <si>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</si>
  <si>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</si>
  <si>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</si>
  <si>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</si>
  <si>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</si>
  <si>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</si>
  <si>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</si>
  <si>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</si>
  <si>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</si>
  <si>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</si>
  <si>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</si>
  <si>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</si>
  <si>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</si>
  <si>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</si>
  <si>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</si>
  <si>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</si>
  <si>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</si>
  <si>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</si>
  <si>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</si>
  <si>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</si>
  <si>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</si>
  <si>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</si>
  <si>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</si>
  <si>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</si>
  <si>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</si>
  <si>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</si>
  <si>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</si>
  <si>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</si>
  <si>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</si>
  <si>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</si>
  <si>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</si>
  <si>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</si>
  <si>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</si>
  <si>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</si>
  <si>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</si>
  <si>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</si>
  <si>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</si>
  <si>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</si>
  <si>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</si>
  <si>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</si>
  <si>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</si>
  <si>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</si>
  <si>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</si>
  <si>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</si>
  <si>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</si>
  <si>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</si>
  <si>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</si>
  <si>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</si>
  <si>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</si>
  <si>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</si>
  <si>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</si>
  <si>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</si>
  <si>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</si>
  <si>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</si>
  <si>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</si>
  <si>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</si>
  <si>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</si>
  <si>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</si>
  <si>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</si>
  <si>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</si>
  <si>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</si>
  <si>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</si>
  <si>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</si>
  <si>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</si>
  <si>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</si>
  <si>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</si>
  <si>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</si>
  <si>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</si>
  <si>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</si>
  <si>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</si>
  <si>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</si>
  <si>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</si>
  <si>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</si>
  <si>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</si>
  <si>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</si>
  <si>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</si>
  <si>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</si>
  <si>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</si>
  <si>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</si>
  <si>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</si>
  <si>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</si>
  <si>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</si>
  <si>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</si>
  <si>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</si>
  <si>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</si>
  <si>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</si>
  <si>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</si>
  <si>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</si>
  <si>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</si>
  <si>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</si>
  <si>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</si>
  <si>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</si>
  <si>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</si>
  <si>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</si>
  <si>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</si>
  <si>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</si>
  <si>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</si>
  <si>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</si>
  <si>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</si>
  <si>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</si>
  <si>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</si>
  <si>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</si>
  <si>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</si>
  <si>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</si>
  <si>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</si>
  <si>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</si>
  <si>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</si>
  <si>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</si>
  <si>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</si>
  <si>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</si>
  <si>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</si>
  <si>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</si>
  <si>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</si>
  <si>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</si>
  <si>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</si>
  <si>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</si>
  <si>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</si>
  <si>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</si>
  <si>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</si>
  <si>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</si>
  <si>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</si>
  <si>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</si>
  <si>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</si>
  <si>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</si>
  <si>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</si>
  <si>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</si>
  <si>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</si>
  <si>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</si>
  <si>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</si>
  <si>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</si>
  <si>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</si>
  <si>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</si>
  <si>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</si>
  <si>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</si>
  <si>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</si>
  <si>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</si>
  <si>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</si>
  <si>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</si>
  <si>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</si>
  <si>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</si>
  <si>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</si>
  <si>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</si>
  <si>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</si>
  <si>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</si>
  <si>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</si>
  <si>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</si>
  <si>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</si>
  <si>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</si>
  <si>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</si>
  <si>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</si>
  <si>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</si>
  <si>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</si>
  <si>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</si>
  <si>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</si>
  <si>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</si>
  <si>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</si>
  <si>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</si>
  <si>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</si>
  <si>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</si>
  <si>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</si>
  <si>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</si>
  <si>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</si>
  <si>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</si>
  <si>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</si>
  <si>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</si>
  <si>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</si>
  <si>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</si>
  <si>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</si>
  <si>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</si>
  <si>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</si>
  <si>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</si>
  <si>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</si>
  <si>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</si>
  <si>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</si>
  <si>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</si>
  <si>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</si>
  <si>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</si>
  <si>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</si>
  <si>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</si>
  <si>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</si>
  <si>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</si>
  <si>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</si>
  <si>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</si>
  <si>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</si>
  <si>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</si>
  <si>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</si>
  <si>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</si>
  <si>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</si>
  <si>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</si>
  <si>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</si>
  <si>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</si>
  <si>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</si>
  <si>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</si>
  <si>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</si>
  <si>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</si>
  <si>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</si>
  <si>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</si>
  <si>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</si>
  <si>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</si>
  <si>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</si>
  <si>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</si>
  <si>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</si>
  <si>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</si>
  <si>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</si>
  <si>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</si>
  <si>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</si>
  <si>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</si>
  <si>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</si>
  <si>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</si>
  <si>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</si>
  <si>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</si>
  <si>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</si>
  <si>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</si>
  <si>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</si>
  <si>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</si>
  <si>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</si>
  <si>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</si>
  <si>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</si>
  <si>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</si>
  <si>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</si>
  <si>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</si>
  <si>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</si>
  <si>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</si>
  <si>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</si>
  <si>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</si>
  <si>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</si>
  <si>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</si>
  <si>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</si>
  <si>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</si>
  <si>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</si>
  <si>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</si>
  <si>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</si>
  <si>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</si>
  <si>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</si>
  <si>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</si>
  <si>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</si>
  <si>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</si>
  <si>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</si>
  <si>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</si>
  <si>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</si>
  <si>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</si>
  <si>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</si>
  <si>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</si>
  <si>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</si>
  <si>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</si>
  <si>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</si>
  <si>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</si>
  <si>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</si>
  <si>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</si>
  <si>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</si>
  <si>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</si>
  <si>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</si>
  <si>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</si>
  <si>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</si>
  <si>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</si>
  <si>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</si>
  <si>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</si>
  <si>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</si>
  <si>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</si>
  <si>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</si>
  <si>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</si>
  <si>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</si>
  <si>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</si>
  <si>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</si>
  <si>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</si>
  <si>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</si>
  <si>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</si>
  <si>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</si>
  <si>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</si>
  <si>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</si>
  <si>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</si>
  <si>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</si>
  <si>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</si>
  <si>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</si>
  <si>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</si>
  <si>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</si>
  <si>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</si>
  <si>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</si>
  <si>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</si>
  <si>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</si>
  <si>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</si>
  <si>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</si>
  <si>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</si>
  <si>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</si>
  <si>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</si>
  <si>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</si>
  <si>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</si>
  <si>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</si>
  <si>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</si>
  <si>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</si>
  <si>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</si>
  <si>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</si>
  <si>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</si>
  <si>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</si>
  <si>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</si>
  <si>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</si>
  <si>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</si>
  <si>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</si>
  <si>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</si>
  <si>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</si>
  <si>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</si>
  <si>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</si>
  <si>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</si>
  <si>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</si>
  <si>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</si>
  <si>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</si>
  <si>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</si>
  <si>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</si>
  <si>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</si>
  <si>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</si>
  <si>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</si>
  <si>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</si>
  <si>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</si>
  <si>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</si>
  <si>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</si>
  <si>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</si>
  <si>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</si>
  <si>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</si>
  <si>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</si>
  <si>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</si>
  <si>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</si>
  <si>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</si>
  <si>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</si>
  <si>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</si>
  <si>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</si>
  <si>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</si>
  <si>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</si>
  <si>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</si>
  <si>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</si>
  <si>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</si>
  <si>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</si>
  <si>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</si>
  <si>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</si>
  <si>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</si>
  <si>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</si>
  <si>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</si>
  <si>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</si>
  <si>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</si>
  <si>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</si>
  <si>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</si>
  <si>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</si>
  <si>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</si>
  <si>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</si>
  <si>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</si>
  <si>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</si>
  <si>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</si>
  <si>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</si>
  <si>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</si>
  <si>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</si>
  <si>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</si>
  <si>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</si>
  <si>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</si>
  <si>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</si>
  <si>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</si>
  <si>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</si>
  <si>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</si>
  <si>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</si>
  <si>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</si>
  <si>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</si>
  <si>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</si>
  <si>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</si>
  <si>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</si>
  <si>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</si>
  <si>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</si>
  <si>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</si>
  <si>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</si>
  <si>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</si>
  <si>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</si>
  <si>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</si>
  <si>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</si>
  <si>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</si>
  <si>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</si>
  <si>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</si>
  <si>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</si>
  <si>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</si>
  <si>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</si>
  <si>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</si>
  <si>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</si>
  <si>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</si>
  <si>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</si>
  <si>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</si>
  <si>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</si>
  <si>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</si>
  <si>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</si>
  <si>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</si>
  <si>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</si>
  <si>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</si>
  <si>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</si>
  <si>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</si>
  <si>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</si>
  <si>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</si>
  <si>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</si>
  <si>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</si>
  <si>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</si>
  <si>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</si>
  <si>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</si>
  <si>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</si>
  <si>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</si>
  <si>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</si>
  <si>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</si>
  <si>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</si>
  <si>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</si>
  <si>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</si>
  <si>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</si>
  <si>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</si>
  <si>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</si>
  <si>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</si>
  <si>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</si>
  <si>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</si>
  <si>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</si>
  <si>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</si>
  <si>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</si>
  <si>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</si>
  <si>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</si>
  <si>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</si>
  <si>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</si>
  <si>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</si>
  <si>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</si>
  <si>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</si>
  <si>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</si>
  <si>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</si>
  <si>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</si>
  <si>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</si>
  <si>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</si>
  <si>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</si>
  <si>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</si>
  <si>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</si>
  <si>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</si>
  <si>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</si>
  <si>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</si>
  <si>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</si>
  <si>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</si>
  <si>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</si>
  <si>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</si>
  <si>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</si>
  <si>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</si>
  <si>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</si>
  <si>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</si>
  <si>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</si>
  <si>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</si>
  <si>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</si>
  <si>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</si>
  <si>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</si>
  <si>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</si>
  <si>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</si>
  <si>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</si>
  <si>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</si>
  <si>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</si>
  <si>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</si>
  <si>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</si>
  <si>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</si>
  <si>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</si>
  <si>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</si>
  <si>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</si>
  <si>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</si>
  <si>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</si>
  <si>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</si>
  <si>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</si>
  <si>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</si>
  <si>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</si>
  <si>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</si>
  <si>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</si>
  <si>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</si>
  <si>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</si>
  <si>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</si>
  <si>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</si>
  <si>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</si>
  <si>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</si>
  <si>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</si>
  <si>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</si>
  <si>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</si>
  <si>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</si>
  <si>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</si>
  <si>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</si>
  <si>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</si>
  <si>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</si>
  <si>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</si>
  <si>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</si>
  <si>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</si>
  <si>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</si>
  <si>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</si>
  <si>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</si>
  <si>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</si>
  <si>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</si>
  <si>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</si>
  <si>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</si>
  <si>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</si>
  <si>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</si>
  <si>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</si>
  <si>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</si>
  <si>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</si>
  <si>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</si>
  <si>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</si>
  <si>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</si>
  <si>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</si>
  <si>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</si>
  <si>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</si>
  <si>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</si>
  <si>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</si>
  <si>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</si>
  <si>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</si>
  <si>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</si>
  <si>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</si>
  <si>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</si>
  <si>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</si>
  <si>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</si>
  <si>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</si>
  <si>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</si>
  <si>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</si>
  <si>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</si>
  <si>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</si>
  <si>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</si>
  <si>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</si>
  <si>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</si>
  <si>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</si>
  <si>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</si>
  <si>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</si>
  <si>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</si>
  <si>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</si>
  <si>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</si>
  <si>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</si>
  <si>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</si>
  <si>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</si>
  <si>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</si>
  <si>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</si>
  <si>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</si>
  <si>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</si>
  <si>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</si>
  <si>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</si>
  <si>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</si>
  <si>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</si>
  <si>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</si>
  <si>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</si>
  <si>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</si>
  <si>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</si>
  <si>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</si>
  <si>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</si>
  <si>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</si>
  <si>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</si>
  <si>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</si>
  <si>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</si>
  <si>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</si>
  <si>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</si>
  <si>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</si>
  <si>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</si>
  <si>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</si>
  <si>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</si>
  <si>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</si>
  <si>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</si>
  <si>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</si>
  <si>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</si>
  <si>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</si>
  <si>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</si>
  <si>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</si>
  <si>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</si>
  <si>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</si>
  <si>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</si>
  <si>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</si>
  <si>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</si>
  <si>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</si>
  <si>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</si>
  <si>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</si>
  <si>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</si>
  <si>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</si>
  <si>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</si>
  <si>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</si>
  <si>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</si>
  <si>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</si>
  <si>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</si>
  <si>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</si>
  <si>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</si>
  <si>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</si>
  <si>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</si>
  <si>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</si>
  <si>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</si>
  <si>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</si>
  <si>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</si>
  <si>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</si>
  <si>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</si>
  <si>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</si>
  <si>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</si>
  <si>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</si>
  <si>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</si>
  <si>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</si>
  <si>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</si>
  <si>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</si>
  <si>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</si>
  <si>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</si>
  <si>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</si>
  <si>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</si>
  <si>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</si>
  <si>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</si>
  <si>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</si>
  <si>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</si>
  <si>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</si>
  <si>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</si>
  <si>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</si>
  <si>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</si>
  <si>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</si>
  <si>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</si>
  <si>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</si>
  <si>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</si>
  <si>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</si>
  <si>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</si>
  <si>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</si>
  <si>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</si>
  <si>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</si>
  <si>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</si>
  <si>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</si>
  <si>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</si>
  <si>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</si>
  <si>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</si>
  <si>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</si>
  <si>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</si>
  <si>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</si>
  <si>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</si>
  <si>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</si>
  <si>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</si>
  <si>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</si>
  <si>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</si>
  <si>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</si>
  <si>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</si>
  <si>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</si>
  <si>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</si>
  <si>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</si>
  <si>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</si>
  <si>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</si>
  <si>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</si>
  <si>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</si>
  <si>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</si>
  <si>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</si>
  <si>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</si>
  <si>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</si>
  <si>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</si>
  <si>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</si>
  <si>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</si>
  <si>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</si>
  <si>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</si>
  <si>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</si>
  <si>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</si>
  <si>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</si>
  <si>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</si>
  <si>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</si>
  <si>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</si>
  <si>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</si>
  <si>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</si>
  <si>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</si>
  <si>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</si>
  <si>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</si>
  <si>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</si>
  <si>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</si>
  <si>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</si>
  <si>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</si>
  <si>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</si>
  <si>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</si>
  <si>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</si>
  <si>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</si>
  <si>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</si>
  <si>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</si>
  <si>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</si>
  <si>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</si>
  <si>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</si>
  <si>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</si>
  <si>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</si>
  <si>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</si>
  <si>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</si>
  <si>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</si>
  <si>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</si>
  <si>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</si>
  <si>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</si>
  <si>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</si>
  <si>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</si>
  <si>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</si>
  <si>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</si>
  <si>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</si>
  <si>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</si>
  <si>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</si>
  <si>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</si>
  <si>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</si>
  <si>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</si>
  <si>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</si>
  <si>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</si>
  <si>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</si>
  <si>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</si>
  <si>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</si>
  <si>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</si>
  <si>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</si>
  <si>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</si>
  <si>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</si>
  <si>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</si>
  <si>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</si>
  <si>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</si>
  <si>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</si>
  <si>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</si>
  <si>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</si>
  <si>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</si>
  <si>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</si>
  <si>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</si>
  <si>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</si>
  <si>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</si>
  <si>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</si>
  <si>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</si>
  <si>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</si>
  <si>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</si>
  <si>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</si>
  <si>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</si>
  <si>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</si>
  <si>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</si>
  <si>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</si>
  <si>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</si>
  <si>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</si>
  <si>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</si>
  <si>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</si>
  <si>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</si>
  <si>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</si>
  <si>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</si>
  <si>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</si>
  <si>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</si>
  <si>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</si>
  <si>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</si>
  <si>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</si>
  <si>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</si>
  <si>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</si>
  <si>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</si>
  <si>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</si>
  <si>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</si>
  <si>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</si>
  <si>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</si>
  <si>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</si>
  <si>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</si>
  <si>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</si>
  <si>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</si>
  <si>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</si>
  <si>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</si>
  <si>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</si>
  <si>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</si>
  <si>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</si>
  <si>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</si>
  <si>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</si>
  <si>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</si>
  <si>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</si>
  <si>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</si>
  <si>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</si>
  <si>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</si>
  <si>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</si>
  <si>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</si>
  <si>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</si>
  <si>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</si>
  <si>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</si>
  <si>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</si>
  <si>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</si>
  <si>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</si>
  <si>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</si>
  <si>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</si>
  <si>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</si>
  <si>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</si>
  <si>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</si>
  <si>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</si>
  <si>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</si>
  <si>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</si>
  <si>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</si>
  <si>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</si>
  <si>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</si>
  <si>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</si>
  <si>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</si>
  <si>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</si>
  <si>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</si>
  <si>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</si>
  <si>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</si>
  <si>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</si>
  <si>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</si>
  <si>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</si>
  <si>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</si>
  <si>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</si>
  <si>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</si>
  <si>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</si>
  <si>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</si>
  <si>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</si>
  <si>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</si>
  <si>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</si>
  <si>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</si>
  <si>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</si>
  <si>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</si>
  <si>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</si>
  <si>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</si>
  <si>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</si>
  <si>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</si>
  <si>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</si>
  <si>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</si>
  <si>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</si>
  <si>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</si>
  <si>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</si>
  <si>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</si>
  <si>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</si>
  <si>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</si>
  <si>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</si>
  <si>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</si>
  <si>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</si>
  <si>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</si>
  <si>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</si>
  <si>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</si>
  <si>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</si>
  <si>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</si>
  <si>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</si>
  <si>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</si>
  <si>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</si>
  <si>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</si>
  <si>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</si>
  <si>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</si>
  <si>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</si>
  <si>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</si>
  <si>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</si>
  <si>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</si>
  <si>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</si>
  <si>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</si>
  <si>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</si>
  <si>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</si>
  <si>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</si>
  <si>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</si>
  <si>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</si>
  <si>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</si>
  <si>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</si>
  <si>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</si>
  <si>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</si>
  <si>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</si>
  <si>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</si>
  <si>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</si>
  <si>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</si>
  <si>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</si>
  <si>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</si>
  <si>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</si>
  <si>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</si>
  <si>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</si>
  <si>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</si>
  <si>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</si>
  <si>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</si>
  <si>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</si>
  <si>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</si>
  <si>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</si>
  <si>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</si>
  <si>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</si>
  <si>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</si>
  <si>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</si>
  <si>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</si>
  <si>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</si>
  <si>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</si>
  <si>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</si>
  <si>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</si>
  <si>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</si>
  <si>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</si>
  <si>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</si>
  <si>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</si>
  <si>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</si>
  <si>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</si>
  <si>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</si>
  <si>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</si>
  <si>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</si>
  <si>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</si>
  <si>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</si>
  <si>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</si>
  <si>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</si>
  <si>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</si>
  <si>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</si>
  <si>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</si>
  <si>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</si>
  <si>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</si>
  <si>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</si>
  <si>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</si>
  <si>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</si>
  <si>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</si>
  <si>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</si>
  <si>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</si>
  <si>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</si>
  <si>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</si>
  <si>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</si>
  <si>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</si>
  <si>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</si>
  <si>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</si>
  <si>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</si>
  <si>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</si>
  <si>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</si>
  <si>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</si>
  <si>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</si>
  <si>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</si>
  <si>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</si>
  <si>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</si>
  <si>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</si>
  <si>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</si>
  <si>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</si>
  <si>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</si>
  <si>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</si>
  <si>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</si>
  <si>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</si>
  <si>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</si>
  <si>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</si>
  <si>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</si>
  <si>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</si>
  <si>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</si>
  <si>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</si>
  <si>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</si>
  <si>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</si>
  <si>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</si>
  <si>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</si>
  <si>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</si>
  <si>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</si>
  <si>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</si>
  <si>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</si>
  <si>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</si>
  <si>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</si>
  <si>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</si>
  <si>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</si>
  <si>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</si>
  <si>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</si>
  <si>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</si>
  <si>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</si>
  <si>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</si>
  <si>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</si>
  <si>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</si>
  <si>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</si>
  <si>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</si>
  <si>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</si>
  <si>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</si>
  <si>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</si>
  <si>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</si>
  <si>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</si>
  <si>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</si>
  <si>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</si>
  <si>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</si>
  <si>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</si>
  <si>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</si>
  <si>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</si>
  <si>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</si>
  <si>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</si>
  <si>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</si>
  <si>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</si>
  <si>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</si>
  <si>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</si>
  <si>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</si>
  <si>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</si>
  <si>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</si>
  <si>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</si>
  <si>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</si>
  <si>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</si>
  <si>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</si>
  <si>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</si>
  <si>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</si>
  <si>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</si>
  <si>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</si>
  <si>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</si>
  <si>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</si>
  <si>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</si>
  <si>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</si>
  <si>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</si>
  <si>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</si>
  <si>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</si>
  <si>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</si>
  <si>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</si>
  <si>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</si>
  <si>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</si>
  <si>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</si>
  <si>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</si>
  <si>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</si>
  <si>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</si>
  <si>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</si>
  <si>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</si>
  <si>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</si>
  <si>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</si>
  <si>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</si>
  <si>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</si>
  <si>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</si>
  <si>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</si>
  <si>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</si>
  <si>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</si>
  <si>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</si>
  <si>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</si>
  <si>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</si>
  <si>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</si>
  <si>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</si>
  <si>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</si>
  <si>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</si>
  <si>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</si>
  <si>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</si>
  <si>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</si>
  <si>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</si>
  <si>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</si>
  <si>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</si>
  <si>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</si>
  <si>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</si>
  <si>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</si>
  <si>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</si>
  <si>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</si>
  <si>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</si>
  <si>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</si>
  <si>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</si>
  <si>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</si>
  <si>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</si>
  <si>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</si>
  <si>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</si>
  <si>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</si>
  <si>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</si>
  <si>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</si>
  <si>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</si>
  <si>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</si>
  <si>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</si>
  <si>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</si>
  <si>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</si>
  <si>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</si>
  <si>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</si>
  <si>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</si>
  <si>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</si>
  <si>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</si>
  <si>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</si>
  <si>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</si>
  <si>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</si>
  <si>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</si>
  <si>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</si>
  <si>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</si>
  <si>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</si>
  <si>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</si>
  <si>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</si>
  <si>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</si>
  <si>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</si>
  <si>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</si>
  <si>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</si>
  <si>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</si>
  <si>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</si>
  <si>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</si>
  <si>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</si>
  <si>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</si>
  <si>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</si>
  <si>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</si>
  <si>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</si>
  <si>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</si>
  <si>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</si>
  <si>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</si>
  <si>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</si>
  <si>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</si>
  <si>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</si>
  <si>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</si>
  <si>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</si>
  <si>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</si>
  <si>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</si>
  <si>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</si>
  <si>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</si>
  <si>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</si>
  <si>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</si>
  <si>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</si>
  <si>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</si>
  <si>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</si>
  <si>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</si>
  <si>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</si>
  <si>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</si>
  <si>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</si>
  <si>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</si>
  <si>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</si>
  <si>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</si>
  <si>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</si>
  <si>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</si>
  <si>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</si>
  <si>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</si>
  <si>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</si>
  <si>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</si>
  <si>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</si>
  <si>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</si>
  <si>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</si>
  <si>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</si>
  <si>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</si>
  <si>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</si>
  <si>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</si>
  <si>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</si>
  <si>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</si>
  <si>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</si>
  <si>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</si>
  <si>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</si>
  <si>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</si>
  <si>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</si>
  <si>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</si>
  <si>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</si>
  <si>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</si>
  <si>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</si>
  <si>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</si>
  <si>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</si>
  <si>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</si>
  <si>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</si>
  <si>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</si>
  <si>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</si>
  <si>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</si>
  <si>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</si>
  <si>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</si>
  <si>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</si>
  <si>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</si>
  <si>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</si>
  <si>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</si>
  <si>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</si>
  <si>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</si>
  <si>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</si>
  <si>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</si>
  <si>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</si>
  <si>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</si>
  <si>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</si>
  <si>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</si>
  <si>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</si>
  <si>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</si>
  <si>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</si>
  <si>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</si>
  <si>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</si>
  <si>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</si>
  <si>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</si>
  <si>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</si>
  <si>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</si>
  <si>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</si>
  <si>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</si>
  <si>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</si>
  <si>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</si>
  <si>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</si>
  <si>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</si>
  <si>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</si>
  <si>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</si>
  <si>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</si>
  <si>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</si>
  <si>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</si>
  <si>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</si>
  <si>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</si>
  <si>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</si>
  <si>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</si>
  <si>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</si>
  <si>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</si>
  <si>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</si>
  <si>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</si>
  <si>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</si>
  <si>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</si>
  <si>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</si>
  <si>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</si>
  <si>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</si>
  <si>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</si>
  <si>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</si>
  <si>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</si>
  <si>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</si>
  <si>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</si>
  <si>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</si>
  <si>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</si>
  <si>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</si>
  <si>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</si>
  <si>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</si>
  <si>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</si>
  <si>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</si>
  <si>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</si>
  <si>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</si>
  <si>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</si>
  <si>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</si>
  <si>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</si>
  <si>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</si>
  <si>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</si>
  <si>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</si>
  <si>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</si>
  <si>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</si>
  <si>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</si>
  <si>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</si>
  <si>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</si>
  <si>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</si>
  <si>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</si>
  <si>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</si>
  <si>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</si>
  <si>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</si>
  <si>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</si>
  <si>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</si>
  <si>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</si>
  <si>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</si>
  <si>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</si>
  <si>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</si>
  <si>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</si>
  <si>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</si>
  <si>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</si>
  <si>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</si>
  <si>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</si>
  <si>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</si>
  <si>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</si>
  <si>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</si>
  <si>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</si>
  <si>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</si>
  <si>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</si>
  <si>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</si>
  <si>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</si>
  <si>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</si>
  <si>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</si>
  <si>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</si>
  <si>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</si>
  <si>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</si>
  <si>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</si>
  <si>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</si>
  <si>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</si>
  <si>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</si>
  <si>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</si>
  <si>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</si>
  <si>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</si>
  <si>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</si>
  <si>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</si>
  <si>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</si>
  <si>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</si>
  <si>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</si>
  <si>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</si>
  <si>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</si>
  <si>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</si>
  <si>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</si>
  <si>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</si>
  <si>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</si>
  <si>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</si>
  <si>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</si>
  <si>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</si>
  <si>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</si>
  <si>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</si>
  <si>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</si>
  <si>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</si>
  <si>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</si>
  <si>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</si>
  <si>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</si>
  <si>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</si>
  <si>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</si>
  <si>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</si>
  <si>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</si>
  <si>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</si>
  <si>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</si>
  <si>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</si>
  <si>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</si>
  <si>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</si>
  <si>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</si>
  <si>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</si>
  <si>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</si>
  <si>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</si>
  <si>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</si>
  <si>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</si>
  <si>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</si>
  <si>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</si>
  <si>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</si>
  <si>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</si>
  <si>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</si>
  <si>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</si>
  <si>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</si>
  <si>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</si>
  <si>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</si>
  <si>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</si>
  <si>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</si>
  <si>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</si>
  <si>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</si>
  <si>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</si>
  <si>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</si>
  <si>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</si>
  <si>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</si>
  <si>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</si>
  <si>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</si>
  <si>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</si>
  <si>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</si>
  <si>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</si>
  <si>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</si>
  <si>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</si>
  <si>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</si>
  <si>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</si>
  <si>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</si>
  <si>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</si>
  <si>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</si>
  <si>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</si>
  <si>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</si>
  <si>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</si>
  <si>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</si>
  <si>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</si>
  <si>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</si>
  <si>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</si>
  <si>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</si>
  <si>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</si>
  <si>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</si>
  <si>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</si>
  <si>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</si>
  <si>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</si>
  <si>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</si>
  <si>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</si>
  <si>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</si>
  <si>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</si>
  <si>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</si>
  <si>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</si>
  <si>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</si>
  <si>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</si>
  <si>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</si>
  <si>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</si>
  <si>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</si>
  <si>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</si>
  <si>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</si>
  <si>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</si>
  <si>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</si>
  <si>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</si>
  <si>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</si>
  <si>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</si>
  <si>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</si>
  <si>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</si>
  <si>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</si>
  <si>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</si>
  <si>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</si>
  <si>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</si>
  <si>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</si>
  <si>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</si>
  <si>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</si>
  <si>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</si>
  <si>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</si>
  <si>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</si>
  <si>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</si>
  <si>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</si>
  <si>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</si>
  <si>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</si>
  <si>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</si>
  <si>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</si>
  <si>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</si>
  <si>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</si>
  <si>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</si>
  <si>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</si>
  <si>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</si>
  <si>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</si>
  <si>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</si>
  <si>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</si>
  <si>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</si>
  <si>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</si>
  <si>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</si>
  <si>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</si>
  <si>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</si>
  <si>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</si>
  <si>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</si>
  <si>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</si>
  <si>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</si>
  <si>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</si>
  <si>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</si>
  <si>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</si>
  <si>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</si>
  <si>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</si>
  <si>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</si>
  <si>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</si>
  <si>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</si>
  <si>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</si>
  <si>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</si>
  <si>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</si>
  <si>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</si>
  <si>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</si>
  <si>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</si>
  <si>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</si>
  <si>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</si>
  <si>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</si>
  <si>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</si>
  <si>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</si>
  <si>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</si>
  <si>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</si>
  <si>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</si>
  <si>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</si>
  <si>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</si>
  <si>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</si>
  <si>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</si>
  <si>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</si>
  <si>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</si>
  <si>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</si>
  <si>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</si>
  <si>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</si>
  <si>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</si>
  <si>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</si>
  <si>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</si>
  <si>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</si>
  <si>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</si>
  <si>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</si>
  <si>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</si>
  <si>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</si>
  <si>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</si>
  <si>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</si>
  <si>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</si>
  <si>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</si>
  <si>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</si>
  <si>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</si>
  <si>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</si>
  <si>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</si>
  <si>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</si>
  <si>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</si>
  <si>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</si>
  <si>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</si>
  <si>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</si>
  <si>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</si>
  <si>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</si>
  <si>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</si>
  <si>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</si>
  <si>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</si>
  <si>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</si>
  <si>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</si>
  <si>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</si>
  <si>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</si>
  <si>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</si>
  <si>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</si>
  <si>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</si>
  <si>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</si>
  <si>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</si>
  <si>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</si>
  <si>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</si>
  <si>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</si>
  <si>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</si>
  <si>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</si>
  <si>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</si>
  <si>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</si>
  <si>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</si>
  <si>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</si>
  <si>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</si>
  <si>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</si>
  <si>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</si>
  <si>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</si>
  <si>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</si>
  <si>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</si>
  <si>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</si>
  <si>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</si>
  <si>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</si>
  <si>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</si>
  <si>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</si>
  <si>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</si>
  <si>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</si>
  <si>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</si>
  <si>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</si>
  <si>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</si>
  <si>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</si>
  <si>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</si>
  <si>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</si>
  <si>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</si>
  <si>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</si>
  <si>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</si>
  <si>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</si>
  <si>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</si>
  <si>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</si>
  <si>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</si>
  <si>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</si>
  <si>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</si>
  <si>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</si>
  <si>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</si>
  <si>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</si>
  <si>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</si>
  <si>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</si>
  <si>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</si>
  <si>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</si>
  <si>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</si>
  <si>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</si>
  <si>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</si>
  <si>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</si>
  <si>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</si>
  <si>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</si>
  <si>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</si>
  <si>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</si>
  <si>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</si>
  <si>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</si>
  <si>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</si>
  <si>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</si>
  <si>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</si>
  <si>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</si>
  <si>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</si>
  <si>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</si>
  <si>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</si>
  <si>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</si>
  <si>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</si>
  <si>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</si>
  <si>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</si>
  <si>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</si>
  <si>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</si>
  <si>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</si>
  <si>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</si>
  <si>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</si>
  <si>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</si>
  <si>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</si>
  <si>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</si>
  <si>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</si>
  <si>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</si>
  <si>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</si>
  <si>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</si>
  <si>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</si>
  <si>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</si>
  <si>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</si>
  <si>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</si>
  <si>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</si>
  <si>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</si>
  <si>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</si>
  <si>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</si>
  <si>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</si>
  <si>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</si>
  <si>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</si>
  <si>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</si>
  <si>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</si>
  <si>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</si>
  <si>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</si>
  <si>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</si>
  <si>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</si>
  <si>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</si>
  <si>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</si>
  <si>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</si>
  <si>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</si>
  <si>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</si>
  <si>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</si>
  <si>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</si>
  <si>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</si>
  <si>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</si>
  <si>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</si>
  <si>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</si>
  <si>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</si>
  <si>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</si>
  <si>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</si>
  <si>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</si>
  <si>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</si>
  <si>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</si>
  <si>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</si>
  <si>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</si>
  <si>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</si>
  <si>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</si>
  <si>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</si>
  <si>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</si>
  <si>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</si>
  <si>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</si>
  <si>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</si>
  <si>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</si>
  <si>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</si>
  <si>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</si>
  <si>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</si>
  <si>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</si>
  <si>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</si>
  <si>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</si>
  <si>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</si>
  <si>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</si>
  <si>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</si>
  <si>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</si>
  <si>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</si>
  <si>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</si>
  <si>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</si>
  <si>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</si>
  <si>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</si>
  <si>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</si>
  <si>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</si>
  <si>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</si>
  <si>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</si>
  <si>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</si>
  <si>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</si>
  <si>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</si>
  <si>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</si>
  <si>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</si>
  <si>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</si>
  <si>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</si>
  <si>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</si>
  <si>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</si>
  <si>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</si>
  <si>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</si>
  <si>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</si>
  <si>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</si>
  <si>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</si>
  <si>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</si>
  <si>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</si>
  <si>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</si>
  <si>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</si>
  <si>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</si>
  <si>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</si>
  <si>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</si>
  <si>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</si>
  <si>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</si>
  <si>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</si>
  <si>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</si>
  <si>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</si>
  <si>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</si>
  <si>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</si>
  <si>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</si>
  <si>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</si>
  <si>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</si>
  <si>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</si>
  <si>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</si>
  <si>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</si>
  <si>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</si>
  <si>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</si>
  <si>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</si>
  <si>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</si>
  <si>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</si>
  <si>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</si>
  <si>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</si>
  <si>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</si>
  <si>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</si>
  <si>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</si>
  <si>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</si>
  <si>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</si>
  <si>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</si>
  <si>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</si>
  <si>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</si>
  <si>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</si>
  <si>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</si>
  <si>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</si>
  <si>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</si>
  <si>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</si>
  <si>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</si>
  <si>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</si>
  <si>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</si>
  <si>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</si>
  <si>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</si>
  <si>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</si>
  <si>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</si>
  <si>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</si>
  <si>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</si>
  <si>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</si>
  <si>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</si>
  <si>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</si>
  <si>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</si>
  <si>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</si>
  <si>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</si>
  <si>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</si>
  <si>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</si>
  <si>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</si>
  <si>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</si>
  <si>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</si>
  <si>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</si>
  <si>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</si>
  <si>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</si>
  <si>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</si>
  <si>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</si>
  <si>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</si>
  <si>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</si>
  <si>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</si>
  <si>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</si>
  <si>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</si>
  <si>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</si>
  <si>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</si>
  <si>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</si>
  <si>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</si>
  <si>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</si>
  <si>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</si>
  <si>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</si>
  <si>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</si>
  <si>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</si>
  <si>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</si>
  <si>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</si>
  <si>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</si>
  <si>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</si>
  <si>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</si>
  <si>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</si>
  <si>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</si>
  <si>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</si>
  <si>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</si>
  <si>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</si>
  <si>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</si>
  <si>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</si>
  <si>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</si>
  <si>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</si>
  <si>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</si>
  <si>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</si>
  <si>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</si>
  <si>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</si>
  <si>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</si>
  <si>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</si>
  <si>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</si>
  <si>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</si>
  <si>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</si>
  <si>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</si>
  <si>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</si>
  <si>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</si>
  <si>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</si>
  <si>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</si>
  <si>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</si>
  <si>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</si>
  <si>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</si>
  <si>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</si>
  <si>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</si>
  <si>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</si>
  <si>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</si>
  <si>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</si>
  <si>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</si>
  <si>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</si>
  <si>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</si>
  <si>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</si>
  <si>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</si>
  <si>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</si>
  <si>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</si>
  <si>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</si>
  <si>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</si>
  <si>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</si>
  <si>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</si>
  <si>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</si>
  <si>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</si>
  <si>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</si>
  <si>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</si>
  <si>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</si>
  <si>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</si>
  <si>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</si>
  <si>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</si>
  <si>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</si>
  <si>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</si>
  <si>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</si>
  <si>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</si>
  <si>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</si>
  <si>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</si>
  <si>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</si>
  <si>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</si>
  <si>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</si>
  <si>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</si>
  <si>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</si>
  <si>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</si>
  <si>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</si>
  <si>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</si>
  <si>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</si>
  <si>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</si>
  <si>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</si>
  <si>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</si>
  <si>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</si>
  <si>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</si>
  <si>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</si>
  <si>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</si>
  <si>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</si>
  <si>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</si>
  <si>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</si>
  <si>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</si>
  <si>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</si>
  <si>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</si>
  <si>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</si>
  <si>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</si>
  <si>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</si>
  <si>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</si>
  <si>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</si>
  <si>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</si>
  <si>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</si>
  <si>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</si>
  <si>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</si>
  <si>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</si>
  <si>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</si>
  <si>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</si>
  <si>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</si>
  <si>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</si>
  <si>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</si>
  <si>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</si>
  <si>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</si>
  <si>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</si>
  <si>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</si>
  <si>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</si>
  <si>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</si>
  <si>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</si>
  <si>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</si>
  <si>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</si>
  <si>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</si>
  <si>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</si>
  <si>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</si>
  <si>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</si>
  <si>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</si>
  <si>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</si>
  <si>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</si>
  <si>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</si>
  <si>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</si>
  <si>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</si>
  <si>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</si>
  <si>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</si>
  <si>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</si>
  <si>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</si>
  <si>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</si>
  <si>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</si>
  <si>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</si>
  <si>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</si>
  <si>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</si>
  <si>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</si>
  <si>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</si>
  <si>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</si>
  <si>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</si>
  <si>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</si>
  <si>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</si>
  <si>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</si>
  <si>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</si>
  <si>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</si>
  <si>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</si>
  <si>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</si>
  <si>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</si>
  <si>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</si>
  <si>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</si>
  <si>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</si>
  <si>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</si>
  <si>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</si>
  <si>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</si>
  <si>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</si>
  <si>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</si>
  <si>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</si>
  <si>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</si>
  <si>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</si>
  <si>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</si>
  <si>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</si>
  <si>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</si>
  <si>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</si>
  <si>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</si>
  <si>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</si>
  <si>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</si>
  <si>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</si>
  <si>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</si>
  <si>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</si>
  <si>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</si>
  <si>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</si>
  <si>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</si>
  <si>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</si>
  <si>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</si>
  <si>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</si>
  <si>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</si>
  <si>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</si>
  <si>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</si>
  <si>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</si>
  <si>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</si>
  <si>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</si>
  <si>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</si>
  <si>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</si>
  <si>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</si>
  <si>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</si>
  <si>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</si>
  <si>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</si>
  <si>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</si>
  <si>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</si>
  <si>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</si>
  <si>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</si>
  <si>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</si>
  <si>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</si>
  <si>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</si>
  <si>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</si>
  <si>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</si>
  <si>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</si>
  <si>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</si>
  <si>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</si>
  <si>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</si>
  <si>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</si>
  <si>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</si>
  <si>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</si>
  <si>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</si>
  <si>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</si>
  <si>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</si>
  <si>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</si>
  <si>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</si>
  <si>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</si>
  <si>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</si>
  <si>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</si>
  <si>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</si>
  <si>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</si>
  <si>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</si>
  <si>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</si>
  <si>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</si>
  <si>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</si>
  <si>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</si>
  <si>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</si>
  <si>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</si>
  <si>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</si>
  <si>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</si>
  <si>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</si>
  <si>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</si>
  <si>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</si>
  <si>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</si>
  <si>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</si>
  <si>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</si>
  <si>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</si>
  <si>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</si>
  <si>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</si>
  <si>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</si>
  <si>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</si>
  <si>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</si>
  <si>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</si>
  <si>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</si>
  <si>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</si>
  <si>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</si>
  <si>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</si>
  <si>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</si>
  <si>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</si>
  <si>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</si>
  <si>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</si>
  <si>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</si>
  <si>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</si>
  <si>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</si>
  <si>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</si>
  <si>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</si>
  <si>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</si>
  <si>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</si>
  <si>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</si>
  <si>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</si>
  <si>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</si>
  <si>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</si>
  <si>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</si>
  <si>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</si>
  <si>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</si>
  <si>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</si>
  <si>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</si>
  <si>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</si>
  <si>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</si>
  <si>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</si>
  <si>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</si>
  <si>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</si>
  <si>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</si>
  <si>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</si>
  <si>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</si>
  <si>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</si>
  <si>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</si>
  <si>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</si>
  <si>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</si>
  <si>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</si>
  <si>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</si>
  <si>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</si>
  <si>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</si>
  <si>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</si>
  <si>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</si>
  <si>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</si>
  <si>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</si>
  <si>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</si>
  <si>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</si>
  <si>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</si>
  <si>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</si>
  <si>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</si>
  <si>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</si>
  <si>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</si>
  <si>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</si>
  <si>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</si>
  <si>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</si>
  <si>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</si>
  <si>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</si>
  <si>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</si>
  <si>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</si>
  <si>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</si>
  <si>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</si>
  <si>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</si>
  <si>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</si>
  <si>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</si>
  <si>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</si>
  <si>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</si>
  <si>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</si>
  <si>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</si>
  <si>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</si>
  <si>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</si>
  <si>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</si>
  <si>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</si>
  <si>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</si>
  <si>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</si>
  <si>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</si>
  <si>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</si>
  <si>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</si>
  <si>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</si>
  <si>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</si>
  <si>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</si>
  <si>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</si>
  <si>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</si>
  <si>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</si>
  <si>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</si>
  <si>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</si>
  <si>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</si>
  <si>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</si>
  <si>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</si>
  <si>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</si>
  <si>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</si>
  <si>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</si>
  <si>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</si>
  <si>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</si>
  <si>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</si>
  <si>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</si>
  <si>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</si>
  <si>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</si>
  <si>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</si>
  <si>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</si>
  <si>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</si>
  <si>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</si>
  <si>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</si>
  <si>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</si>
  <si>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</si>
  <si>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</si>
  <si>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</si>
  <si>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</si>
  <si>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</si>
  <si>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</si>
  <si>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</si>
  <si>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</si>
  <si>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</si>
  <si>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</si>
  <si>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</si>
  <si>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</si>
  <si>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</si>
  <si>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</si>
  <si>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</si>
  <si>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</si>
  <si>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</si>
  <si>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</si>
  <si>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</si>
  <si>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</si>
  <si>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</si>
  <si>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</si>
  <si>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</si>
  <si>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</si>
  <si>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</si>
  <si>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</si>
  <si>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</si>
  <si>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</si>
  <si>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</si>
  <si>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</si>
  <si>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</si>
  <si>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</si>
  <si>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</si>
  <si>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</si>
  <si>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</si>
  <si>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</si>
  <si>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</si>
  <si>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</si>
  <si>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</si>
  <si>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</si>
  <si>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</si>
  <si>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</si>
  <si>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</si>
  <si>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</si>
  <si>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</si>
  <si>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</si>
  <si>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</si>
  <si>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</si>
  <si>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</si>
  <si>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</si>
  <si>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</si>
  <si>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</si>
  <si>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</si>
  <si>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</si>
  <si>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</si>
  <si>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</si>
  <si>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</si>
  <si>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</si>
  <si>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</si>
  <si>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</si>
  <si>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</si>
  <si>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</si>
  <si>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</si>
  <si>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</si>
  <si>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</si>
  <si>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</si>
  <si>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</si>
  <si>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</si>
  <si>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</si>
  <si>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</si>
  <si>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</si>
  <si>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</si>
  <si>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</si>
  <si>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</si>
  <si>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</si>
  <si>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</si>
  <si>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</si>
  <si>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</si>
  <si>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</si>
  <si>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</si>
  <si>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</si>
  <si>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</si>
  <si>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</si>
  <si>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</si>
  <si>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</si>
  <si>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</si>
  <si>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</si>
  <si>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</si>
  <si>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</si>
  <si>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</si>
  <si>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</si>
  <si>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</si>
  <si>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</si>
  <si>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</si>
  <si>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</si>
  <si>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</si>
  <si>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</si>
  <si>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</si>
  <si>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</si>
  <si>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</si>
  <si>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</si>
  <si>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</si>
  <si>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</si>
  <si>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</si>
  <si>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</si>
  <si>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</si>
  <si>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</si>
  <si>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</si>
  <si>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</si>
  <si>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</si>
  <si>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</si>
  <si>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</si>
  <si>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</si>
  <si>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</si>
  <si>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</si>
  <si>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</si>
  <si>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</si>
  <si>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</si>
  <si>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</si>
  <si>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</si>
  <si>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</si>
  <si>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</si>
  <si>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</si>
  <si>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</si>
  <si>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</si>
  <si>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</si>
  <si>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</si>
  <si>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</si>
  <si>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</si>
  <si>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</si>
  <si>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</si>
  <si>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</si>
  <si>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</si>
  <si>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</si>
  <si>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</si>
  <si>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</si>
  <si>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</si>
  <si>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</si>
  <si>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</si>
  <si>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</si>
  <si>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</si>
  <si>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</si>
  <si>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</si>
  <si>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</si>
  <si>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</si>
  <si>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</si>
  <si>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</si>
  <si>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</si>
  <si>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</si>
  <si>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</si>
  <si>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</si>
  <si>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</si>
  <si>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</si>
  <si>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</si>
  <si>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</si>
  <si>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</si>
  <si>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</si>
  <si>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</si>
  <si>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</si>
  <si>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</si>
  <si>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</si>
  <si>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</si>
  <si>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</si>
  <si>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</si>
  <si>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</si>
  <si>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</si>
  <si>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</si>
  <si>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</si>
  <si>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</si>
  <si>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</si>
  <si>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</si>
  <si>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</si>
  <si>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</si>
  <si>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</si>
  <si>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</si>
  <si>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</si>
  <si>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</si>
  <si>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</si>
  <si>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</si>
  <si>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</si>
  <si>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</si>
  <si>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</si>
  <si>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</si>
  <si>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</si>
  <si>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</si>
  <si>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</si>
  <si>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</si>
  <si>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</si>
  <si>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</si>
  <si>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</si>
  <si>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</si>
  <si>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</si>
  <si>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</si>
  <si>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</si>
  <si>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</si>
  <si>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</si>
  <si>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</si>
  <si>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</si>
  <si>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</si>
  <si>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</si>
  <si>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</si>
  <si>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</si>
  <si>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</si>
  <si>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</si>
  <si>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</si>
  <si>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</si>
  <si>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</si>
  <si>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</si>
  <si>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</si>
  <si>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</si>
  <si>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</si>
  <si>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</si>
  <si>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</si>
  <si>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</si>
  <si>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</si>
  <si>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</si>
  <si>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</si>
  <si>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</si>
  <si>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</si>
  <si>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</si>
  <si>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</si>
  <si>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</si>
  <si>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</si>
  <si>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</si>
  <si>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</si>
  <si>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</si>
  <si>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</si>
  <si>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</si>
  <si>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</si>
  <si>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</si>
  <si>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</si>
  <si>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</si>
  <si>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</si>
  <si>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</si>
  <si>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</si>
  <si>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</si>
  <si>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</si>
  <si>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</si>
  <si>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</si>
  <si>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</si>
  <si>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</si>
  <si>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</si>
  <si>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</si>
  <si>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</si>
  <si>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</si>
  <si>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</si>
  <si>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</si>
  <si>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</si>
  <si>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</si>
  <si>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</si>
  <si>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</si>
  <si>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</si>
  <si>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</si>
  <si>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</si>
  <si>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</si>
  <si>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</si>
  <si>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</si>
  <si>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</si>
  <si>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</si>
  <si>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</si>
  <si>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</si>
  <si>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</si>
  <si>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</si>
  <si>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</si>
  <si>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</si>
  <si>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</si>
  <si>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</si>
  <si>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</si>
  <si>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</si>
  <si>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</si>
  <si>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</si>
  <si>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</si>
  <si>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</si>
  <si>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</si>
  <si>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</si>
  <si>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</si>
  <si>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</si>
  <si>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</si>
  <si>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</si>
  <si>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</si>
  <si>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</si>
  <si>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</si>
  <si>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</si>
  <si>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</si>
  <si>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</si>
  <si>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</si>
  <si>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</si>
  <si>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</si>
  <si>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</si>
  <si>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</si>
  <si>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</si>
  <si>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</si>
  <si>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</si>
  <si>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</si>
  <si>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</si>
  <si>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</si>
  <si>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</si>
  <si>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</si>
  <si>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</si>
  <si>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</si>
  <si>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</si>
  <si>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</si>
  <si>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</si>
  <si>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</si>
  <si>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</si>
  <si>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</si>
  <si>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</si>
  <si>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</si>
  <si>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</si>
  <si>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</si>
  <si>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</si>
  <si>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</si>
  <si>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</si>
  <si>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</si>
  <si>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</si>
  <si>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</si>
  <si>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</si>
  <si>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</si>
  <si>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</si>
  <si>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</si>
  <si>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</si>
  <si>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</si>
  <si>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</si>
  <si>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</si>
  <si>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</si>
  <si>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</si>
  <si>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</si>
  <si>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</si>
  <si>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</si>
  <si>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</si>
  <si>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</si>
  <si>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</si>
  <si>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</si>
  <si>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</si>
  <si>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</si>
  <si>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</si>
  <si>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</si>
  <si>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</si>
  <si>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</si>
  <si>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</si>
  <si>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</si>
  <si>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</si>
  <si>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</si>
  <si>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</si>
  <si>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</si>
  <si>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</si>
  <si>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</si>
  <si>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</si>
  <si>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</si>
  <si>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</si>
  <si>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</si>
  <si>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</si>
  <si>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</si>
  <si>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</si>
  <si>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</si>
  <si>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</si>
  <si>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</si>
  <si>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</si>
  <si>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</si>
  <si>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</si>
  <si>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</si>
  <si>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</si>
  <si>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</si>
  <si>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</si>
  <si>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</si>
  <si>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</si>
  <si>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</si>
  <si>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</si>
  <si>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</si>
  <si>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</si>
  <si>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</si>
  <si>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</si>
  <si>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</si>
  <si>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</si>
  <si>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</si>
  <si>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</si>
  <si>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</si>
  <si>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</si>
  <si>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</si>
  <si>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</si>
  <si>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</si>
  <si>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</si>
  <si>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</si>
  <si>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</si>
  <si>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</si>
  <si>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</si>
  <si>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</si>
  <si>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</si>
  <si>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</si>
  <si>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</si>
  <si>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</si>
  <si>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</si>
  <si>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</si>
  <si>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</si>
  <si>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</si>
  <si>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</si>
  <si>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</si>
  <si>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</si>
  <si>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</si>
  <si>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</si>
  <si>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</si>
  <si>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</si>
  <si>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</si>
  <si>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</si>
  <si>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</si>
  <si>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</si>
  <si>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</si>
  <si>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</si>
  <si>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</si>
  <si>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</si>
  <si>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</si>
  <si>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</si>
  <si>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</si>
  <si>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</si>
  <si>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</si>
  <si>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</si>
  <si>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</si>
  <si>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</si>
  <si>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</si>
  <si>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</si>
  <si>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</si>
  <si>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</si>
  <si>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</si>
  <si>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</si>
  <si>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</si>
  <si>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</si>
  <si>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</si>
  <si>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</si>
  <si>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</si>
  <si>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</si>
  <si>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</si>
  <si>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</si>
  <si>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</si>
  <si>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</si>
  <si>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</si>
  <si>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</si>
  <si>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</si>
  <si>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</si>
  <si>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</si>
  <si>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</si>
  <si>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</si>
  <si>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</si>
  <si>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</si>
  <si>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</si>
  <si>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</si>
  <si>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</si>
  <si>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</si>
  <si>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</si>
  <si>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</si>
  <si>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</si>
  <si>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</si>
  <si>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</si>
  <si>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</si>
  <si>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</si>
  <si>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</si>
  <si>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</si>
  <si>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</si>
  <si>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</si>
  <si>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</si>
  <si>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</si>
  <si>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</si>
  <si>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</si>
  <si>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</si>
  <si>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</si>
  <si>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</si>
  <si>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</si>
  <si>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</si>
  <si>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</si>
  <si>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</si>
  <si>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</si>
  <si>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</si>
  <si>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</si>
  <si>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</si>
  <si>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</si>
  <si>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</si>
  <si>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</si>
  <si>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</si>
  <si>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</si>
  <si>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</si>
  <si>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</si>
  <si>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</si>
  <si>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</si>
  <si>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</si>
  <si>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</si>
  <si>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</si>
  <si>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</si>
  <si>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</si>
  <si>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</si>
  <si>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</si>
  <si>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</si>
  <si>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</si>
  <si>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</si>
  <si>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</si>
  <si>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</si>
  <si>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</si>
  <si>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</si>
  <si>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</si>
  <si>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</si>
  <si>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</si>
  <si>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</si>
  <si>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</si>
  <si>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</si>
  <si>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</si>
  <si>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</si>
  <si>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</si>
  <si>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</si>
  <si>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</si>
  <si>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</si>
  <si>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</si>
  <si>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</si>
  <si>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</si>
  <si>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</si>
  <si>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</si>
  <si>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</si>
  <si>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</si>
  <si>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</si>
  <si>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</si>
  <si>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</si>
  <si>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</si>
  <si>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</si>
  <si>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</si>
  <si>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</si>
  <si>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</si>
  <si>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</si>
  <si>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</si>
  <si>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</si>
  <si>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</si>
  <si>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</si>
  <si>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</si>
  <si>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</si>
  <si>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</si>
  <si>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</si>
  <si>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</si>
  <si>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</si>
  <si>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</si>
  <si>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</si>
  <si>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</si>
  <si>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</si>
  <si>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</si>
  <si>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</si>
  <si>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</si>
  <si>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</si>
  <si>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</si>
  <si>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</si>
  <si>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</si>
  <si>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</si>
  <si>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</si>
  <si>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</si>
  <si>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</si>
  <si>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</si>
  <si>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</si>
  <si>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</si>
  <si>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</si>
  <si>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</si>
  <si>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</si>
  <si>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</si>
  <si>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</si>
  <si>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</si>
  <si>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</si>
  <si>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</si>
  <si>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</si>
  <si>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</si>
  <si>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</si>
  <si>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</si>
  <si>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</si>
  <si>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</si>
  <si>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</si>
  <si>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</si>
  <si>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</si>
  <si>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</si>
  <si>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</si>
  <si>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</si>
  <si>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</si>
  <si>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</si>
  <si>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</si>
  <si>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</si>
  <si>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</si>
  <si>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</si>
  <si>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</si>
  <si>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</si>
  <si>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</si>
  <si>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</si>
  <si>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</si>
  <si>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</si>
  <si>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</si>
  <si>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</si>
  <si>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</si>
  <si>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</si>
  <si>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</si>
  <si>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</si>
  <si>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</si>
  <si>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</si>
  <si>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</si>
  <si>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</si>
  <si>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</si>
  <si>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</si>
  <si>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</si>
  <si>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</si>
  <si>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</si>
  <si>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</si>
  <si>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</si>
  <si>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</si>
  <si>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</si>
  <si>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</si>
  <si>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</si>
  <si>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</si>
  <si>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</si>
  <si>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</si>
  <si>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</si>
  <si>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</si>
  <si>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</si>
  <si>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</si>
  <si>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</si>
  <si>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</si>
  <si>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</si>
  <si>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</si>
  <si>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</si>
  <si>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</si>
  <si>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</si>
  <si>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</si>
  <si>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</si>
  <si>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</si>
  <si>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</si>
  <si>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</si>
  <si>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</si>
  <si>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</si>
  <si>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</si>
  <si>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</si>
  <si>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</si>
  <si>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</si>
  <si>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</si>
  <si>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</si>
  <si>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</si>
  <si>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</si>
  <si>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</si>
  <si>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</si>
  <si>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</si>
  <si>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</si>
  <si>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</si>
  <si>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</si>
  <si>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</si>
  <si>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</si>
  <si>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</si>
  <si>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</si>
  <si>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</si>
  <si>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</si>
  <si>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</si>
  <si>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</si>
  <si>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</si>
  <si>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</si>
  <si>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</si>
  <si>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</si>
  <si>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</si>
  <si>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</si>
  <si>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</si>
  <si>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</si>
  <si>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</si>
  <si>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</si>
  <si>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</si>
  <si>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</si>
  <si>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</si>
  <si>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</si>
  <si>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</si>
  <si>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</si>
  <si>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</si>
  <si>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</si>
  <si>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</si>
  <si>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</si>
  <si>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</si>
  <si>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</si>
  <si>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</si>
  <si>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</si>
  <si>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</si>
  <si>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</si>
  <si>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</si>
  <si>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</si>
  <si>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</si>
  <si>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</si>
  <si>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</si>
  <si>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</si>
  <si>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</si>
  <si>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</si>
  <si>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</si>
  <si>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</si>
  <si>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</si>
  <si>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</si>
  <si>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</si>
  <si>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</si>
  <si>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</si>
  <si>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</si>
  <si>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</si>
  <si>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</si>
  <si>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</si>
  <si>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</si>
  <si>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</si>
  <si>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</si>
  <si>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</si>
  <si>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</si>
  <si>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</si>
  <si>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</si>
  <si>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</si>
  <si>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</si>
  <si>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</si>
  <si>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</si>
  <si>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</si>
  <si>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</si>
  <si>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</si>
  <si>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</si>
  <si>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</si>
  <si>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</si>
  <si>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</si>
  <si>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</si>
  <si>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</si>
  <si>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</si>
  <si>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</si>
  <si>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</si>
  <si>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</si>
  <si>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</si>
  <si>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</si>
  <si>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</si>
  <si>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</si>
  <si>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</si>
  <si>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</si>
  <si>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</si>
  <si>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</si>
  <si>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</si>
  <si>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</si>
  <si>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</si>
  <si>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</si>
  <si>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</si>
  <si>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</si>
  <si>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</si>
  <si>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</si>
  <si>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</si>
  <si>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</si>
  <si>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</si>
  <si>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</si>
  <si>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</si>
  <si>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</si>
  <si>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</si>
  <si>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</si>
  <si>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</si>
  <si>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</si>
  <si>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</si>
  <si>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</si>
  <si>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</si>
  <si>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</si>
  <si>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</si>
  <si>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</si>
  <si>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</si>
  <si>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</si>
  <si>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</si>
  <si>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</si>
  <si>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</si>
  <si>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</si>
  <si>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</si>
  <si>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</si>
  <si>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</si>
  <si>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</si>
  <si>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</si>
  <si>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</si>
  <si>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</si>
  <si>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</si>
  <si>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</si>
  <si>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</si>
  <si>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</si>
  <si>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</si>
  <si>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</si>
  <si>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</si>
  <si>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</si>
  <si>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</si>
  <si>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</si>
  <si>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</si>
  <si>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</si>
  <si>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</si>
  <si>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</si>
  <si>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</si>
  <si>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</si>
  <si>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</si>
  <si>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</si>
  <si>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</si>
  <si>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</si>
  <si>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</si>
  <si>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</si>
  <si>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</si>
  <si>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</si>
  <si>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</si>
  <si>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</si>
  <si>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</si>
  <si>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</si>
  <si>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</si>
  <si>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</si>
  <si>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</si>
  <si>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</si>
  <si>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</si>
  <si>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</si>
  <si>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</si>
  <si>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</si>
  <si>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</si>
  <si>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</si>
  <si>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</si>
  <si>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</si>
  <si>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</si>
  <si>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</si>
  <si>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</si>
  <si>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</si>
  <si>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</si>
  <si>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</si>
  <si>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</si>
  <si>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</si>
  <si>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</si>
  <si>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</si>
  <si>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</si>
  <si>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</si>
  <si>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</si>
  <si>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</si>
  <si>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</si>
  <si>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</si>
  <si>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</si>
  <si>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</si>
  <si>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</si>
  <si>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</si>
  <si>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</si>
  <si>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</si>
  <si>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</si>
  <si>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</si>
  <si>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</si>
  <si>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</si>
  <si>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</si>
  <si>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</si>
  <si>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</si>
  <si>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</si>
  <si>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</si>
  <si>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</si>
  <si>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</si>
  <si>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</si>
  <si>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</si>
  <si>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</si>
  <si>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</si>
  <si>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</si>
  <si>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</si>
  <si>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</si>
  <si>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</si>
  <si>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</si>
  <si>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</si>
  <si>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</si>
  <si>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</si>
  <si>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</si>
  <si>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</si>
  <si>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</si>
  <si>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</si>
  <si>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</si>
  <si>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</si>
  <si>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</si>
  <si>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</si>
  <si>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</si>
  <si>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</si>
  <si>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</si>
  <si>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</si>
  <si>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</si>
  <si>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</si>
  <si>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</si>
  <si>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</si>
  <si>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</si>
  <si>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</si>
  <si>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</si>
  <si>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</si>
  <si>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</si>
  <si>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</si>
  <si>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</si>
  <si>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</si>
  <si>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</si>
  <si>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</si>
  <si>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</si>
  <si>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</si>
  <si>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</si>
  <si>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</si>
  <si>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</si>
  <si>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</si>
  <si>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</si>
  <si>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</si>
  <si>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</si>
  <si>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</si>
  <si>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</si>
  <si>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</si>
  <si>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</si>
  <si>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</si>
  <si>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</si>
  <si>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</si>
  <si>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</si>
  <si>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</si>
  <si>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</si>
  <si>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</si>
  <si>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</si>
  <si>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</si>
  <si>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</si>
  <si>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</si>
  <si>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</si>
  <si>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</si>
  <si>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</si>
  <si>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</si>
  <si>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</si>
  <si>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</si>
  <si>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</si>
  <si>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</si>
  <si>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</si>
  <si>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</si>
  <si>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</si>
  <si>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</si>
  <si>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</si>
  <si>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</si>
  <si>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</si>
  <si>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</si>
  <si>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</si>
  <si>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</si>
  <si>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</si>
  <si>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</si>
  <si>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</si>
  <si>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</si>
  <si>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</si>
  <si>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</si>
  <si>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</si>
  <si>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</si>
  <si>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</si>
  <si>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</si>
  <si>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</si>
  <si>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</si>
  <si>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</si>
  <si>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</si>
  <si>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</si>
  <si>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</si>
  <si>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</si>
  <si>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</si>
  <si>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</si>
  <si>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</si>
  <si>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</si>
  <si>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</si>
  <si>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</si>
  <si>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</si>
  <si>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</si>
  <si>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</si>
  <si>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</si>
  <si>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</si>
  <si>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</si>
  <si>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</si>
  <si>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</si>
  <si>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</si>
  <si>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</si>
  <si>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</si>
  <si>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</si>
  <si>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</si>
  <si>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</si>
  <si>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</si>
  <si>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</si>
  <si>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</si>
  <si>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</si>
  <si>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</si>
  <si>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</si>
  <si>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</si>
  <si>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</si>
  <si>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</si>
  <si>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</si>
  <si>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</si>
  <si>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</si>
  <si>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</si>
  <si>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</si>
  <si>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</si>
  <si>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</si>
  <si>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</si>
  <si>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</si>
  <si>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</si>
  <si>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</si>
  <si>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</si>
  <si>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</si>
  <si>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</si>
  <si>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</si>
  <si>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</si>
  <si>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</si>
  <si>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</si>
  <si>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</si>
  <si>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</si>
  <si>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</si>
  <si>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</si>
  <si>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</si>
  <si>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</si>
  <si>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</si>
  <si>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</si>
  <si>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</si>
  <si>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</si>
  <si>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</si>
  <si>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</si>
  <si>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</si>
  <si>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</si>
  <si>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</si>
  <si>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</si>
  <si>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</si>
  <si>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</si>
  <si>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</si>
  <si>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</si>
  <si>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</si>
  <si>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</si>
  <si>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</si>
  <si>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</si>
  <si>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</si>
  <si>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</si>
  <si>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</si>
  <si>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</si>
  <si>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</si>
  <si>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</si>
  <si>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</si>
  <si>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</si>
  <si>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</si>
  <si>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</si>
  <si>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</si>
  <si>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</si>
  <si>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</si>
  <si>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</si>
  <si>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</si>
  <si>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</si>
  <si>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</si>
  <si>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</si>
  <si>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</si>
  <si>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</si>
  <si>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</si>
  <si>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</si>
  <si>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</si>
  <si>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</si>
  <si>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</si>
  <si>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</si>
  <si>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</si>
  <si>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</si>
  <si>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</si>
  <si>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</si>
  <si>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</si>
  <si>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</si>
  <si>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</si>
  <si>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</si>
  <si>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</si>
  <si>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</si>
  <si>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</si>
  <si>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</si>
  <si>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</si>
  <si>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</si>
  <si>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</si>
  <si>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</si>
  <si>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</si>
  <si>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</si>
  <si>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</si>
  <si>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</si>
  <si>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</si>
  <si>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</si>
  <si>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</si>
  <si>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</si>
  <si>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</si>
  <si>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</si>
  <si>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</si>
  <si>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</si>
  <si>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</si>
  <si>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</si>
  <si>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</si>
  <si>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</si>
  <si>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</si>
  <si>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</si>
  <si>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</si>
  <si>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</si>
  <si>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</si>
  <si>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</si>
  <si>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</si>
  <si>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</si>
  <si>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</si>
  <si>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</si>
  <si>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</si>
  <si>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</si>
  <si>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</si>
  <si>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</si>
  <si>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</si>
  <si>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</si>
  <si>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</si>
  <si>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</si>
  <si>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</si>
  <si>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</si>
  <si>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</si>
  <si>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</si>
  <si>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</si>
  <si>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</si>
  <si>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</si>
  <si>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</si>
  <si>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</si>
  <si>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</si>
  <si>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</si>
  <si>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</si>
  <si>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</si>
  <si>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</si>
  <si>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</si>
  <si>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</si>
  <si>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</si>
  <si>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</si>
  <si>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</si>
  <si>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</si>
  <si>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</si>
  <si>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</si>
  <si>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</si>
  <si>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</si>
  <si>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</si>
  <si>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</si>
  <si>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</si>
  <si>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</si>
  <si>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</si>
  <si>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</si>
  <si>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</si>
  <si>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</si>
  <si>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</si>
  <si>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</si>
  <si>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</si>
  <si>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</si>
  <si>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</si>
  <si>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</si>
  <si>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</si>
  <si>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</si>
  <si>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</si>
  <si>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</si>
  <si>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</si>
  <si>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</si>
  <si>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</si>
  <si>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</si>
  <si>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</si>
  <si>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</si>
  <si>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</si>
  <si>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</si>
  <si>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</si>
  <si>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</si>
  <si>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</si>
  <si>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</si>
  <si>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</si>
  <si>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</si>
  <si>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</si>
  <si>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</si>
  <si>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</si>
  <si>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</si>
  <si>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</si>
  <si>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</si>
  <si>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</si>
  <si>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</si>
  <si>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</si>
  <si>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</si>
  <si>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</si>
  <si>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</si>
  <si>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</si>
  <si>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</si>
  <si>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</si>
  <si>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</si>
  <si>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</si>
  <si>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</si>
  <si>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</si>
  <si>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</si>
  <si>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</si>
  <si>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</si>
  <si>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</si>
  <si>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</si>
  <si>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</si>
  <si>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</si>
  <si>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</si>
  <si>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</si>
  <si>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</si>
  <si>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</si>
  <si>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</si>
  <si>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</si>
  <si>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</si>
  <si>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</si>
  <si>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</si>
  <si>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</si>
  <si>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</si>
  <si>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</si>
  <si>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</si>
  <si>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</si>
  <si>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</si>
  <si>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</si>
  <si>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</si>
  <si>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</si>
  <si>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</si>
  <si>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</si>
  <si>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</si>
  <si>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</si>
  <si>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</si>
  <si>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</si>
  <si>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</si>
  <si>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</si>
  <si>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</si>
  <si>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</si>
  <si>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</si>
  <si>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</si>
  <si>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</si>
  <si>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</si>
  <si>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</si>
  <si>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</si>
  <si>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</si>
  <si>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</si>
  <si>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</si>
  <si>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</si>
  <si>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</si>
  <si>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</si>
  <si>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</si>
  <si>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</si>
  <si>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</si>
  <si>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</si>
  <si>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</si>
  <si>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</si>
  <si>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</si>
  <si>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</si>
  <si>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</si>
  <si>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</si>
  <si>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</si>
  <si>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</si>
  <si>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</si>
  <si>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</si>
  <si>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</si>
  <si>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</si>
  <si>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</si>
  <si>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</si>
  <si>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</si>
  <si>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</si>
  <si>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</si>
  <si>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</si>
  <si>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</si>
  <si>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</si>
  <si>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</si>
  <si>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</si>
  <si>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</si>
  <si>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</si>
  <si>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</si>
  <si>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</si>
  <si>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</si>
  <si>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</si>
  <si>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</si>
  <si>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</si>
  <si>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</si>
  <si>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</si>
  <si>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</si>
  <si>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</si>
  <si>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</si>
  <si>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</si>
  <si>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</si>
  <si>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</si>
  <si>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</si>
  <si>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</si>
  <si>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</si>
  <si>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</si>
  <si>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</si>
  <si>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</si>
  <si>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</si>
  <si>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</si>
  <si>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</si>
  <si>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</si>
  <si>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</si>
  <si>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</si>
  <si>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</si>
  <si>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</si>
  <si>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</si>
  <si>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</si>
  <si>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</si>
  <si>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</si>
  <si>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</si>
  <si>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</si>
  <si>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</si>
  <si>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</si>
  <si>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</si>
  <si>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</si>
  <si>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</si>
  <si>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</si>
  <si>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</si>
  <si>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</si>
  <si>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</si>
  <si>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</si>
  <si>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</si>
  <si>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</si>
  <si>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</si>
  <si>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</si>
  <si>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</si>
  <si>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</si>
  <si>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</si>
  <si>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</si>
  <si>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</si>
  <si>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</si>
  <si>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</si>
  <si>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</si>
  <si>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</si>
  <si>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</si>
  <si>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</si>
  <si>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</si>
  <si>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</si>
  <si>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</si>
  <si>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</si>
  <si>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</si>
  <si>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</si>
  <si>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</si>
  <si>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</si>
  <si>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</si>
  <si>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</si>
  <si>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</si>
  <si>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</si>
  <si>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</si>
  <si>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</si>
  <si>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</si>
  <si>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</si>
  <si>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</si>
  <si>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</si>
  <si>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</si>
  <si>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</si>
  <si>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</si>
  <si>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</si>
  <si>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</si>
  <si>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</si>
  <si>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</si>
  <si>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</si>
  <si>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</si>
  <si>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</si>
  <si>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</si>
  <si>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</si>
  <si>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</si>
  <si>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</si>
  <si>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</si>
  <si>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</si>
  <si>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</si>
  <si>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</si>
  <si>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</si>
  <si>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</si>
  <si>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</si>
  <si>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</si>
  <si>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</si>
  <si>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</si>
  <si>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</si>
  <si>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</si>
  <si>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</si>
  <si>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</si>
  <si>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</si>
  <si>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</si>
  <si>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</si>
  <si>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</si>
  <si>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</si>
  <si>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</si>
  <si>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</si>
  <si>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</si>
  <si>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</si>
  <si>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</si>
  <si>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</si>
  <si>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</si>
  <si>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</si>
  <si>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</si>
  <si>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</si>
  <si>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</si>
  <si>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</si>
  <si>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</si>
  <si>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</si>
  <si>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</si>
  <si>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</si>
  <si>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</si>
  <si>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</si>
  <si>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</si>
  <si>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</si>
  <si>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</si>
  <si>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</si>
  <si>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</si>
  <si>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</si>
  <si>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</si>
  <si>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</si>
  <si>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</si>
  <si>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</si>
  <si>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</si>
  <si>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</si>
  <si>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</si>
  <si>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</si>
  <si>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</si>
  <si>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</si>
  <si>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</si>
  <si>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</si>
  <si>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</si>
  <si>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</si>
  <si>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</si>
  <si>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</si>
  <si>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</si>
  <si>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</si>
  <si>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</si>
  <si>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</si>
  <si>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</si>
  <si>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</si>
  <si>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</si>
  <si>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</si>
  <si>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</si>
  <si>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</si>
  <si>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</si>
  <si>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</si>
  <si>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</si>
  <si>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</si>
  <si>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</si>
  <si>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</si>
  <si>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</si>
  <si>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</si>
  <si>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</si>
  <si>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</si>
  <si>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</si>
  <si>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</si>
  <si>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</si>
  <si>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</si>
  <si>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</si>
  <si>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</si>
  <si>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</si>
  <si>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</si>
  <si>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</si>
  <si>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</si>
  <si>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</si>
  <si>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</si>
  <si>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</si>
  <si>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</si>
  <si>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</si>
  <si>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</si>
  <si>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</si>
  <si>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</si>
  <si>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</si>
  <si>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</si>
  <si>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</si>
  <si>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</si>
  <si>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</si>
  <si>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</si>
  <si>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</si>
  <si>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</si>
  <si>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</si>
  <si>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</si>
  <si>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</si>
  <si>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</si>
  <si>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</si>
  <si>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</si>
  <si>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</si>
  <si>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</si>
  <si>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</si>
  <si>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</si>
  <si>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</si>
  <si>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</si>
  <si>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</si>
  <si>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</si>
  <si>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</si>
  <si>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</si>
  <si>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</si>
  <si>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</si>
  <si>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</si>
  <si>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</si>
  <si>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</si>
  <si>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</si>
  <si>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</si>
  <si>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</si>
  <si>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</si>
  <si>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</si>
  <si>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</si>
  <si>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</si>
  <si>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</si>
  <si>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</si>
  <si>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</si>
  <si>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</si>
  <si>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</si>
  <si>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</si>
  <si>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</si>
  <si>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</si>
  <si>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</si>
  <si>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</si>
  <si>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</si>
  <si>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</si>
  <si>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</si>
  <si>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</si>
  <si>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</si>
  <si>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</si>
  <si>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</si>
  <si>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</si>
  <si>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</si>
  <si>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</si>
  <si>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</si>
  <si>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</si>
  <si>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</si>
  <si>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</si>
  <si>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</si>
  <si>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</si>
  <si>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</si>
  <si>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</si>
  <si>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</si>
  <si>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</si>
  <si>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</si>
  <si>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</si>
  <si>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</si>
  <si>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</si>
  <si>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</si>
  <si>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</si>
  <si>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</si>
  <si>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</si>
  <si>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</si>
  <si>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</si>
  <si>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</si>
  <si>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</si>
  <si>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</si>
  <si>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</si>
  <si>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</si>
  <si>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</si>
  <si>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</si>
  <si>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</si>
  <si>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</si>
  <si>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</si>
  <si>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</si>
  <si>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</si>
  <si>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</si>
  <si>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</si>
  <si>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</si>
  <si>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</si>
  <si>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</si>
  <si>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</si>
  <si>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</si>
  <si>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</si>
  <si>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</si>
  <si>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</si>
  <si>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</si>
  <si>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</si>
  <si>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</si>
  <si>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</si>
  <si>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</si>
  <si>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</si>
  <si>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</si>
  <si>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</si>
  <si>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</si>
  <si>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</si>
  <si>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</si>
  <si>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</si>
  <si>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</si>
  <si>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</si>
  <si>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</si>
  <si>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</si>
  <si>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</si>
  <si>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</si>
  <si>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</si>
  <si>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</si>
  <si>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</si>
  <si>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</si>
  <si>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</si>
  <si>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</si>
  <si>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</si>
  <si>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</si>
  <si>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</si>
  <si>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</si>
  <si>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</si>
  <si>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</si>
  <si>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</si>
  <si>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</si>
  <si>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</si>
  <si>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</si>
  <si>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</si>
  <si>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</si>
  <si>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</si>
  <si>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</si>
  <si>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</si>
  <si>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</si>
  <si>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</si>
  <si>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</si>
  <si>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</si>
  <si>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</si>
  <si>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</si>
  <si>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</si>
  <si>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</si>
  <si>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</si>
  <si>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</si>
  <si>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</si>
  <si>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</si>
  <si>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</si>
  <si>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</si>
  <si>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</si>
  <si>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</si>
  <si>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</si>
  <si>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</si>
  <si>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</si>
  <si>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</si>
  <si>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</si>
  <si>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</si>
  <si>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</si>
  <si>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</si>
  <si>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</si>
  <si>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</si>
  <si>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</si>
  <si>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</si>
  <si>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</si>
  <si>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</si>
  <si>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</si>
  <si>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</si>
  <si>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</si>
  <si>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</si>
  <si>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</si>
  <si>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</si>
  <si>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</si>
  <si>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</si>
  <si>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</si>
  <si>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</si>
  <si>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</si>
  <si>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</si>
  <si>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</si>
  <si>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</si>
  <si>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</si>
  <si>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</si>
  <si>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</si>
  <si>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</si>
  <si>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</si>
  <si>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</si>
  <si>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</si>
  <si>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</si>
  <si>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</si>
  <si>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</si>
  <si>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</si>
  <si>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</si>
  <si>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</si>
  <si>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</si>
  <si>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</si>
  <si>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</si>
  <si>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</si>
  <si>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</si>
  <si>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</si>
  <si>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</si>
  <si>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</si>
  <si>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</si>
  <si>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</si>
  <si>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</si>
  <si>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</si>
  <si>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</si>
  <si>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</si>
  <si>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</si>
  <si>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</si>
  <si>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</si>
  <si>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</si>
  <si>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</si>
  <si>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</si>
  <si>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</si>
  <si>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</si>
  <si>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</si>
  <si>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</si>
  <si>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</si>
  <si>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</si>
  <si>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</si>
  <si>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</si>
  <si>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</si>
  <si>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</si>
  <si>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</si>
  <si>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</si>
  <si>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</si>
  <si>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</si>
  <si>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</si>
  <si>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</si>
  <si>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</si>
  <si>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</si>
  <si>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</si>
  <si>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</si>
  <si>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</si>
  <si>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</si>
  <si>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</si>
  <si>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</si>
  <si>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</si>
  <si>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</si>
  <si>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</si>
  <si>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</si>
  <si>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</si>
  <si>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</si>
  <si>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</si>
  <si>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</si>
  <si>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</si>
  <si>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</si>
  <si>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</si>
  <si>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</si>
  <si>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</si>
  <si>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</si>
  <si>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</si>
  <si>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</si>
  <si>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</si>
  <si>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</si>
  <si>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</si>
  <si>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</si>
  <si>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</si>
  <si>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</si>
  <si>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</si>
  <si>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</si>
  <si>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</si>
  <si>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</si>
  <si>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</si>
  <si>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</si>
  <si>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</si>
  <si>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</si>
  <si>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</si>
  <si>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</si>
  <si>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</si>
  <si>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</si>
  <si>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</si>
  <si>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</si>
  <si>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</si>
  <si>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</si>
  <si>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</si>
  <si>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</si>
  <si>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</si>
  <si>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</si>
  <si>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</si>
  <si>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</si>
  <si>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</si>
  <si>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</si>
  <si>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</si>
  <si>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</si>
  <si>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</si>
  <si>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</si>
  <si>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</si>
  <si>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</si>
  <si>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</si>
  <si>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</si>
  <si>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</si>
  <si>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</si>
  <si>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</si>
  <si>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</si>
  <si>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</si>
  <si>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</si>
  <si>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</si>
  <si>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</si>
  <si>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</si>
  <si>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</si>
  <si>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</si>
  <si>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</si>
  <si>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</si>
  <si>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</si>
  <si>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</si>
  <si>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</si>
  <si>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</si>
  <si>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</si>
  <si>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</si>
  <si>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</si>
  <si>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</si>
  <si>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</si>
  <si>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</si>
  <si>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</si>
  <si>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</si>
  <si>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</si>
  <si>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</si>
  <si>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</si>
  <si>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</si>
  <si>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</si>
  <si>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</si>
  <si>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</si>
  <si>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</si>
  <si>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</si>
  <si>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</si>
  <si>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</si>
  <si>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</si>
  <si>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</si>
  <si>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</si>
  <si>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</si>
  <si>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</si>
  <si>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</si>
  <si>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</si>
  <si>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</si>
  <si>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</si>
  <si>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</si>
  <si>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</si>
  <si>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</si>
  <si>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</si>
  <si>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</si>
  <si>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</si>
  <si>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</si>
  <si>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</si>
  <si>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</si>
  <si>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</si>
  <si>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</si>
  <si>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</si>
  <si>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</si>
  <si>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</si>
  <si>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</si>
  <si>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</si>
  <si>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</si>
  <si>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</si>
  <si>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</si>
  <si>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</si>
  <si>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</si>
  <si>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</si>
  <si>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</si>
  <si>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</si>
  <si>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</si>
  <si>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</si>
  <si>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</si>
  <si>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</si>
  <si>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</si>
  <si>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</si>
  <si>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</si>
  <si>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</si>
  <si>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</si>
  <si>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</si>
  <si>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</si>
  <si>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</si>
  <si>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</si>
  <si>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</si>
  <si>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</si>
  <si>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</si>
  <si>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</si>
  <si>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</si>
  <si>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</si>
  <si>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</si>
  <si>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</si>
  <si>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</si>
  <si>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</si>
  <si>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</si>
  <si>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</si>
  <si>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</si>
  <si>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</si>
  <si>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</si>
  <si>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</si>
  <si>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</si>
  <si>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</si>
  <si>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</si>
  <si>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</si>
  <si>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</si>
  <si>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</si>
  <si>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</si>
  <si>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</si>
  <si>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</si>
  <si>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</si>
  <si>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</si>
  <si>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</si>
  <si>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</si>
  <si>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</si>
  <si>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</si>
  <si>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</si>
  <si>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</si>
  <si>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</si>
  <si>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</si>
  <si>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</si>
  <si>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</si>
  <si>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</si>
  <si>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</si>
  <si>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</si>
  <si>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</si>
  <si>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</si>
  <si>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</si>
  <si>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</si>
  <si>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</si>
  <si>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</si>
  <si>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</si>
  <si>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</si>
  <si>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</si>
  <si>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</si>
  <si>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</si>
  <si>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</si>
  <si>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</si>
  <si>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</si>
  <si>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</si>
  <si>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</si>
  <si>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</si>
  <si>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</si>
  <si>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</si>
  <si>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</si>
  <si>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</si>
  <si>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</si>
  <si>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</si>
  <si>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</si>
  <si>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</si>
  <si>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</si>
  <si>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</si>
  <si>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</si>
  <si>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</si>
  <si>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</si>
  <si>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</si>
  <si>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</si>
  <si>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</si>
  <si>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</si>
  <si>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</si>
  <si>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</si>
  <si>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</si>
  <si>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</si>
  <si>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</si>
  <si>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</si>
  <si>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</si>
  <si>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</si>
  <si>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</si>
  <si>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</si>
  <si>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</si>
  <si>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</si>
  <si>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</si>
  <si>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</si>
  <si>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</si>
  <si>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</si>
  <si>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</si>
  <si>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</si>
  <si>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</si>
  <si>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</si>
  <si>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</si>
  <si>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</si>
  <si>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</si>
  <si>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</si>
  <si>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</si>
  <si>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</si>
  <si>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</si>
  <si>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</si>
  <si>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</si>
  <si>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</si>
  <si>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</si>
  <si>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</si>
  <si>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</si>
  <si>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</si>
  <si>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</si>
  <si>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</si>
  <si>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</si>
  <si>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</si>
  <si>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</si>
  <si>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</si>
  <si>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</si>
  <si>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</si>
  <si>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</si>
  <si>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</si>
  <si>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</si>
  <si>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</si>
  <si>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</si>
  <si>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</si>
  <si>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</si>
  <si>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</si>
  <si>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</si>
  <si>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</si>
  <si>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</si>
  <si>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</si>
  <si>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</si>
  <si>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</si>
  <si>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</si>
  <si>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</si>
  <si>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</si>
  <si>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</si>
  <si>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</si>
  <si>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</si>
  <si>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</si>
  <si>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</si>
  <si>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</si>
  <si>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</si>
  <si>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</si>
  <si>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</si>
  <si>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</si>
  <si>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</si>
  <si>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</si>
  <si>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</si>
  <si>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</si>
  <si>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</si>
  <si>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</si>
  <si>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</si>
  <si>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</si>
  <si>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</si>
  <si>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</si>
  <si>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</si>
  <si>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</si>
  <si>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</si>
  <si>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</si>
  <si>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</si>
  <si>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</si>
  <si>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</si>
  <si>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</si>
  <si>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</si>
  <si>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</si>
  <si>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</si>
  <si>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</si>
  <si>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</si>
  <si>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</si>
  <si>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</si>
  <si>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</si>
  <si>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</si>
  <si>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</si>
  <si>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</si>
  <si>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</si>
  <si>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</si>
  <si>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</si>
  <si>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</si>
  <si>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</si>
  <si>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</si>
  <si>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</si>
  <si>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</si>
  <si>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</si>
  <si>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</si>
  <si>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</si>
  <si>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</si>
  <si>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</si>
  <si>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</si>
  <si>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</si>
  <si>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</si>
  <si>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</si>
  <si>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</si>
  <si>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</si>
  <si>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</si>
  <si>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</si>
  <si>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</si>
  <si>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</si>
  <si>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</si>
  <si>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</si>
  <si>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</si>
  <si>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</si>
  <si>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</si>
  <si>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</si>
  <si>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</si>
  <si>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</si>
  <si>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</si>
  <si>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</si>
  <si>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</si>
  <si>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</si>
  <si>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</si>
  <si>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</si>
  <si>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</si>
  <si>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</si>
  <si>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</si>
  <si>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</si>
  <si>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</si>
  <si>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</si>
  <si>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</si>
  <si>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</si>
  <si>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</si>
  <si>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</si>
  <si>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</si>
  <si>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</si>
  <si>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</si>
  <si>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</si>
  <si>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</si>
  <si>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</si>
  <si>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</si>
  <si>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</si>
  <si>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</si>
  <si>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</si>
  <si>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</si>
  <si>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</si>
  <si>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</si>
  <si>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</si>
  <si>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</si>
  <si>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</si>
  <si>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</si>
  <si>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</si>
  <si>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</si>
  <si>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</si>
  <si>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</si>
  <si>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</si>
  <si>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</si>
  <si>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</si>
  <si>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</si>
  <si>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</si>
  <si>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</si>
  <si>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</si>
  <si>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</si>
  <si>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</si>
  <si>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</si>
  <si>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</si>
  <si>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</si>
  <si>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</si>
  <si>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</si>
  <si>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</si>
  <si>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</si>
  <si>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</si>
  <si>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</si>
  <si>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</si>
  <si>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</si>
  <si>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</si>
  <si>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</si>
  <si>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</si>
  <si>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</si>
  <si>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</si>
  <si>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</si>
  <si>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</si>
  <si>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</si>
  <si>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</si>
  <si>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</si>
  <si>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</si>
  <si>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</si>
  <si>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</si>
  <si>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</si>
  <si>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</si>
  <si>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</si>
  <si>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</si>
  <si>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</si>
  <si>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</si>
  <si>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</si>
  <si>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</si>
  <si>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</si>
  <si>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</si>
  <si>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</si>
  <si>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</si>
  <si>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</si>
  <si>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</si>
  <si>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</si>
  <si>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</si>
  <si>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</si>
  <si>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</si>
  <si>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</si>
  <si>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</si>
  <si>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</si>
  <si>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</si>
  <si>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</si>
  <si>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</si>
  <si>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</si>
  <si>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</si>
  <si>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</si>
  <si>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</si>
  <si>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</si>
  <si>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</si>
  <si>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</si>
  <si>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</si>
  <si>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</si>
  <si>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</si>
  <si>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</si>
  <si>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</si>
  <si>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</si>
  <si>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</si>
  <si>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</si>
  <si>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</si>
  <si>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</si>
  <si>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</si>
  <si>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</si>
  <si>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</si>
  <si>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</si>
  <si>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</si>
  <si>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</si>
  <si>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</si>
  <si>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</si>
  <si>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</si>
  <si>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</si>
  <si>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</si>
  <si>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</si>
  <si>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</si>
  <si>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</si>
  <si>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</si>
  <si>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</si>
  <si>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</si>
  <si>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</si>
  <si>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</si>
  <si>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</si>
  <si>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</si>
  <si>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</si>
  <si>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</si>
  <si>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</si>
  <si>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</si>
  <si>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</si>
  <si>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</si>
  <si>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</si>
  <si>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</si>
  <si>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</si>
  <si>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</si>
  <si>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</si>
  <si>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</si>
  <si>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</si>
  <si>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</si>
  <si>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</si>
  <si>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</si>
  <si>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</si>
  <si>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</si>
  <si>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</si>
  <si>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</si>
  <si>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</si>
  <si>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</si>
  <si>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</si>
  <si>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</si>
  <si>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</si>
  <si>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</si>
  <si>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</si>
  <si>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</si>
  <si>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</si>
  <si>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</si>
  <si>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</si>
  <si>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</si>
  <si>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</si>
  <si>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</si>
  <si>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</si>
  <si>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</si>
  <si>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</si>
  <si>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</si>
  <si>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</si>
  <si>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</si>
  <si>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</si>
  <si>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</si>
  <si>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</si>
  <si>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</si>
  <si>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</si>
  <si>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</si>
  <si>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</si>
  <si>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</si>
  <si>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</si>
  <si>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</si>
  <si>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</si>
  <si>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</si>
  <si>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</si>
  <si>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</si>
  <si>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</si>
  <si>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</si>
  <si>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</si>
  <si>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</si>
  <si>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</si>
  <si>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</si>
  <si>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</si>
  <si>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</si>
  <si>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</si>
  <si>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</si>
  <si>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</si>
  <si>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</si>
  <si>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</si>
  <si>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</si>
  <si>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</si>
  <si>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</si>
  <si>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</si>
  <si>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</si>
  <si>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</si>
  <si>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</si>
  <si>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</si>
  <si>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</si>
  <si>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</si>
  <si>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</si>
  <si>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</si>
  <si>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</si>
  <si>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</si>
  <si>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</si>
  <si>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</si>
  <si>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</si>
  <si>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</si>
  <si>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</si>
  <si>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</si>
  <si>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</si>
  <si>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</si>
  <si>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</si>
  <si>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</si>
  <si>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</si>
  <si>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</si>
  <si>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</si>
  <si>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</si>
  <si>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</si>
  <si>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</si>
  <si>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</si>
  <si>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</si>
  <si>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</si>
  <si>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</si>
  <si>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</si>
  <si>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</si>
  <si>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</si>
  <si>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</si>
  <si>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</si>
  <si>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</si>
  <si>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</si>
  <si>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</si>
  <si>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</si>
  <si>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</si>
  <si>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</si>
  <si>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</si>
  <si>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</si>
  <si>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</si>
  <si>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</si>
  <si>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</si>
  <si>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</si>
  <si>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</si>
  <si>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</si>
  <si>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</si>
  <si>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</si>
  <si>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</si>
  <si>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</si>
  <si>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</si>
  <si>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</si>
  <si>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</si>
  <si>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</si>
  <si>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</si>
  <si>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</si>
  <si>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</si>
  <si>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</si>
  <si>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</si>
  <si>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</si>
  <si>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</si>
  <si>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</si>
  <si>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</si>
  <si>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</si>
  <si>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</si>
  <si>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</si>
  <si>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</si>
  <si>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</si>
  <si>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</si>
  <si>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</si>
  <si>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</si>
  <si>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</si>
  <si>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</si>
  <si>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</si>
  <si>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</si>
  <si>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</si>
  <si>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</si>
  <si>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</si>
  <si>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</si>
  <si>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</si>
  <si>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</si>
  <si>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</si>
  <si>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</si>
  <si>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</si>
  <si>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</si>
  <si>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</si>
  <si>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</si>
  <si>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</si>
  <si>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</si>
  <si>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</si>
  <si>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</si>
  <si>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</si>
  <si>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</si>
  <si>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</si>
  <si>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</si>
  <si>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</si>
  <si>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</si>
  <si>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</si>
  <si>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</si>
  <si>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</si>
  <si>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</si>
  <si>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</si>
  <si>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</si>
  <si>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</si>
  <si>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</si>
  <si>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</si>
  <si>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</si>
  <si>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</si>
  <si>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</si>
  <si>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</si>
  <si>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</si>
  <si>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</si>
  <si>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</si>
  <si>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</si>
  <si>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</si>
  <si>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</si>
  <si>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</si>
  <si>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</si>
  <si>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</si>
  <si>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</si>
  <si>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</si>
  <si>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</si>
  <si>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</si>
  <si>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</si>
  <si>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</si>
  <si>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</si>
  <si>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</si>
  <si>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</si>
  <si>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</si>
  <si>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</si>
  <si>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</si>
  <si>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</si>
  <si>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</si>
  <si>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</si>
  <si>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</si>
  <si>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</si>
  <si>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</si>
  <si>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</si>
  <si>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</si>
  <si>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</si>
  <si>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</si>
  <si>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</si>
  <si>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</si>
  <si>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</si>
  <si>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</si>
  <si>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</si>
  <si>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</si>
  <si>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</si>
  <si>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</si>
  <si>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</si>
  <si>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</si>
  <si>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</si>
  <si>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</si>
  <si>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</si>
  <si>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</si>
  <si>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</si>
  <si>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</si>
  <si>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</si>
  <si>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</si>
  <si>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</si>
  <si>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</si>
  <si>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</si>
  <si>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</si>
  <si>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</si>
  <si>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</si>
  <si>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</si>
  <si>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</si>
  <si>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</si>
  <si>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</si>
  <si>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</si>
  <si>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</si>
  <si>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</si>
  <si>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</si>
  <si>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</si>
  <si>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</si>
  <si>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</si>
  <si>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</si>
  <si>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</si>
  <si>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</si>
  <si>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</si>
  <si>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</si>
  <si>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</si>
  <si>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</si>
  <si>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</si>
  <si>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</si>
  <si>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</si>
  <si>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</si>
  <si>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</si>
  <si>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</si>
  <si>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</si>
  <si>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</si>
  <si>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</si>
  <si>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</si>
  <si>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</si>
  <si>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</si>
  <si>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</si>
  <si>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</si>
  <si>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</si>
  <si>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</si>
  <si>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</si>
  <si>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</si>
  <si>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</si>
  <si>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</si>
  <si>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</si>
  <si>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</si>
  <si>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</si>
  <si>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</si>
  <si>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</si>
  <si>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</si>
  <si>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</si>
  <si>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</si>
  <si>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</si>
  <si>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</si>
  <si>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</si>
  <si>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</si>
  <si>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</si>
  <si>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</si>
  <si>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</si>
  <si>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</si>
  <si>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</si>
  <si>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</si>
  <si>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</si>
  <si>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</si>
  <si>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</si>
  <si>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</si>
  <si>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</si>
  <si>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</si>
  <si>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</si>
  <si>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</si>
  <si>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</si>
  <si>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</si>
  <si>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</si>
  <si>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</si>
  <si>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</si>
  <si>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</si>
  <si>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</si>
  <si>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</si>
  <si>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</si>
  <si>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</si>
  <si>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</si>
  <si>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</si>
  <si>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</si>
  <si>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</si>
  <si>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</si>
  <si>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</si>
  <si>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</si>
  <si>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</si>
  <si>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</si>
  <si>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</si>
  <si>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</si>
  <si>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</si>
  <si>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</si>
  <si>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</si>
  <si>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</si>
  <si>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</si>
  <si>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</si>
  <si>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</si>
  <si>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</si>
  <si>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</si>
  <si>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</si>
  <si>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</si>
  <si>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</si>
  <si>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</si>
  <si>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</si>
  <si>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</si>
  <si>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</si>
  <si>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</si>
  <si>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</si>
  <si>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</si>
  <si>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</si>
  <si>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</si>
  <si>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</si>
  <si>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</si>
  <si>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</si>
  <si>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</si>
  <si>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</si>
  <si>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</si>
  <si>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</si>
  <si>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</si>
  <si>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</si>
  <si>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</si>
  <si>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</si>
  <si>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</si>
  <si>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</si>
  <si>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</si>
  <si>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</si>
  <si>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</si>
  <si>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</si>
  <si>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</si>
  <si>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</si>
  <si>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</si>
  <si>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</si>
  <si>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</si>
  <si>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</si>
  <si>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</si>
  <si>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</si>
  <si>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</si>
  <si>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</si>
  <si>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</si>
  <si>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</si>
  <si>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</si>
  <si>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</si>
  <si>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</si>
  <si>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</si>
  <si>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</si>
  <si>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</si>
  <si>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</si>
  <si>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</si>
  <si>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</si>
  <si>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</si>
  <si>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</si>
  <si>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</si>
  <si>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</si>
  <si>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</si>
  <si>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</si>
  <si>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</si>
  <si>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</si>
  <si>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</si>
  <si>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</si>
  <si>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</si>
  <si>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</si>
  <si>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</si>
  <si>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</si>
  <si>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</si>
  <si>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</si>
  <si>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</si>
  <si>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</si>
  <si>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</si>
  <si>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</si>
  <si>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</si>
  <si>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</si>
  <si>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</si>
  <si>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</si>
  <si>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</si>
  <si>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</si>
  <si>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</si>
  <si>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</si>
  <si>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</si>
  <si>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</si>
  <si>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</si>
  <si>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</si>
  <si>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</si>
  <si>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</si>
  <si>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</si>
  <si>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</si>
  <si>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</si>
  <si>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</si>
  <si>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</si>
  <si>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</si>
  <si>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</si>
  <si>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</si>
  <si>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</si>
  <si>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</si>
  <si>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</si>
  <si>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</si>
  <si>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</si>
  <si>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</si>
  <si>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</si>
  <si>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</si>
  <si>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</si>
  <si>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</si>
  <si>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</si>
  <si>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</si>
  <si>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</si>
  <si>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</si>
  <si>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</si>
  <si>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</si>
  <si>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</si>
  <si>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</si>
  <si>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</si>
  <si>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</si>
  <si>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</si>
  <si>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</si>
  <si>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</si>
  <si>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</si>
  <si>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</si>
  <si>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</si>
  <si>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</si>
  <si>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</si>
  <si>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</si>
  <si>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</si>
  <si>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</si>
  <si>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</si>
  <si>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</si>
  <si>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</si>
  <si>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</si>
  <si>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</si>
  <si>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</si>
  <si>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</si>
  <si>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</si>
  <si>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</si>
  <si>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</si>
  <si>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</si>
  <si>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</si>
  <si>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</si>
  <si>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</si>
  <si>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</si>
  <si>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</si>
  <si>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</si>
  <si>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</si>
  <si>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</si>
  <si>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</si>
  <si>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</si>
  <si>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</si>
  <si>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</si>
  <si>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</si>
  <si>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</si>
  <si>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</si>
  <si>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</si>
  <si>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</si>
  <si>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</si>
  <si>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</si>
  <si>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</si>
  <si>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</si>
  <si>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</si>
  <si>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</si>
  <si>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</si>
  <si>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</si>
  <si>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</si>
  <si>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</si>
  <si>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</si>
  <si>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</si>
  <si>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</si>
  <si>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</si>
  <si>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</si>
  <si>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</si>
  <si>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</si>
  <si>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</si>
  <si>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</si>
  <si>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</si>
  <si>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</si>
  <si>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</si>
  <si>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</si>
  <si>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</si>
  <si>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</si>
  <si>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</si>
  <si>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</si>
  <si>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</si>
  <si>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</si>
  <si>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</si>
  <si>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</si>
  <si>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</si>
  <si>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</si>
  <si>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</si>
  <si>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</si>
  <si>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</si>
  <si>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</si>
  <si>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</si>
  <si>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</si>
  <si>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</si>
  <si>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</si>
  <si>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</si>
  <si>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</si>
  <si>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</si>
  <si>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</si>
  <si>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</si>
  <si>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</si>
  <si>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</si>
  <si>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</si>
  <si>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</si>
  <si>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</si>
  <si>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</si>
  <si>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</si>
  <si>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</si>
  <si>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</si>
  <si>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</si>
  <si>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</si>
  <si>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</si>
  <si>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</si>
  <si>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</si>
  <si>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</si>
  <si>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</si>
  <si>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</si>
  <si>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</si>
  <si>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</si>
  <si>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</si>
  <si>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</si>
  <si>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</si>
  <si>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</si>
  <si>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</si>
  <si>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</si>
  <si>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</si>
  <si>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</si>
  <si>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</si>
  <si>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</si>
  <si>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</si>
  <si>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</si>
  <si>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</si>
  <si>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</si>
  <si>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</si>
  <si>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</si>
  <si>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</si>
  <si>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</si>
  <si>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</si>
  <si>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</si>
  <si>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</si>
  <si>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</si>
  <si>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</si>
  <si>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</si>
  <si>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</si>
  <si>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</si>
  <si>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</si>
  <si>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</si>
  <si>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</si>
  <si>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</si>
  <si>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</si>
  <si>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</si>
  <si>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</si>
  <si>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</si>
  <si>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</si>
  <si>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</si>
  <si>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</si>
  <si>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</si>
  <si>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</si>
  <si>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</si>
  <si>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</si>
  <si>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</si>
  <si>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</si>
  <si>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</si>
  <si>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</si>
  <si>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</si>
  <si>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</si>
  <si>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</si>
  <si>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</si>
  <si>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</si>
  <si>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</si>
  <si>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</si>
  <si>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</si>
  <si>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</si>
  <si>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</si>
  <si>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</si>
  <si>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</si>
  <si>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</si>
  <si>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</si>
  <si>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</si>
  <si>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</si>
  <si>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</si>
  <si>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</si>
  <si>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</si>
  <si>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</si>
  <si>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</si>
  <si>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</si>
  <si>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</si>
  <si>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</si>
  <si>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</si>
  <si>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</si>
  <si>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</si>
  <si>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</si>
  <si>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</si>
  <si>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</si>
  <si>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</si>
  <si>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</si>
  <si>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</si>
  <si>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</si>
  <si>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</si>
  <si>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</si>
  <si>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</si>
  <si>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</si>
  <si>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</si>
  <si>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</si>
  <si>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</si>
  <si>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</si>
  <si>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</si>
  <si>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</si>
  <si>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</si>
  <si>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</si>
  <si>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</si>
  <si>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</si>
  <si>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</si>
  <si>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</si>
  <si>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</si>
  <si>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</si>
  <si>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</si>
  <si>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</si>
  <si>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</si>
  <si>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</si>
  <si>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</si>
  <si>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</si>
  <si>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</si>
  <si>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</si>
  <si>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</si>
  <si>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</si>
  <si>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</si>
  <si>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</si>
  <si>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</si>
  <si>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</si>
  <si>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</si>
  <si>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</si>
  <si>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</si>
  <si>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</si>
  <si>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</si>
  <si>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</si>
  <si>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</si>
  <si>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</si>
  <si>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</si>
  <si>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</si>
  <si>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</si>
  <si>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</si>
  <si>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</si>
  <si>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</si>
  <si>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</si>
  <si>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</si>
  <si>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</si>
  <si>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</si>
  <si>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</si>
  <si>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</si>
  <si>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</si>
  <si>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</si>
  <si>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</si>
  <si>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</si>
  <si>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</si>
  <si>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</si>
  <si>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</si>
  <si>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</si>
  <si>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</si>
  <si>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</si>
  <si>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</si>
  <si>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</si>
  <si>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</si>
  <si>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</si>
  <si>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</si>
  <si>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</si>
  <si>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</si>
  <si>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</si>
  <si>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</si>
  <si>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</si>
  <si>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</si>
  <si>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</si>
  <si>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</si>
  <si>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</si>
  <si>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</si>
  <si>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</si>
  <si>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</si>
  <si>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</si>
  <si>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</si>
  <si>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</si>
  <si>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</si>
  <si>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</si>
  <si>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</si>
  <si>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</si>
  <si>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</si>
  <si>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</si>
  <si>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</si>
  <si>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</si>
  <si>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</si>
  <si>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</si>
  <si>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</si>
  <si>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</si>
  <si>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</si>
  <si>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</si>
  <si>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</si>
  <si>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</si>
  <si>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</si>
  <si>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</si>
  <si>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</si>
  <si>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</si>
  <si>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</si>
  <si>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</si>
  <si>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</si>
  <si>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</si>
  <si>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</si>
  <si>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</si>
  <si>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</si>
  <si>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</si>
  <si>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</si>
  <si>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</si>
  <si>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</si>
  <si>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</si>
  <si>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</si>
  <si>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</si>
  <si>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</si>
  <si>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</si>
  <si>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</si>
  <si>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</si>
  <si>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</si>
  <si>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</si>
  <si>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</si>
  <si>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</si>
  <si>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</si>
  <si>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</si>
  <si>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</si>
  <si>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</si>
  <si>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</si>
  <si>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</si>
  <si>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</si>
  <si>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</si>
  <si>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</si>
  <si>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</si>
  <si>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</si>
  <si>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</si>
  <si>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</si>
  <si>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</si>
  <si>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</si>
  <si>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</si>
  <si>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</si>
  <si>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</si>
  <si>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</si>
  <si>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</si>
  <si>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</si>
  <si>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</si>
  <si>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</si>
  <si>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</si>
  <si>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</si>
  <si>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</si>
  <si>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</si>
  <si>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</si>
  <si>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</si>
  <si>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</si>
  <si>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</si>
  <si>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</si>
  <si>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</si>
  <si>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</si>
  <si>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</si>
  <si>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</si>
  <si>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</si>
  <si>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</si>
  <si>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</si>
  <si>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</si>
  <si>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</si>
  <si>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</si>
  <si>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</si>
  <si>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</si>
  <si>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</si>
  <si>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</si>
  <si>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</si>
  <si>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</si>
  <si>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</si>
  <si>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</si>
  <si>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</si>
  <si>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</si>
  <si>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</si>
  <si>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</si>
  <si>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</si>
  <si>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</si>
  <si>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</si>
  <si>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</si>
  <si>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</si>
  <si>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</si>
  <si>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</si>
  <si>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</si>
  <si>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</si>
  <si>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</si>
  <si>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</si>
  <si>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</si>
  <si>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</si>
  <si>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</si>
  <si>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</si>
  <si>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</si>
  <si>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</si>
  <si>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</si>
  <si>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</si>
  <si>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</si>
  <si>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</si>
  <si>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</si>
  <si>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</si>
  <si>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</si>
  <si>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</si>
  <si>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</si>
  <si>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</si>
  <si>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</si>
  <si>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</si>
  <si>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</si>
  <si>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</si>
  <si>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</si>
  <si>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</si>
  <si>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</si>
  <si>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</si>
  <si>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</si>
  <si>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</si>
  <si>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</si>
  <si>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</si>
  <si>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</si>
  <si>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</si>
  <si>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</si>
  <si>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</si>
  <si>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</si>
  <si>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</si>
  <si>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</si>
  <si>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</si>
  <si>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</si>
  <si>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</si>
  <si>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</si>
  <si>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</si>
  <si>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</si>
  <si>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</si>
  <si>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</si>
  <si>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</si>
  <si>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</si>
  <si>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</si>
  <si>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</si>
  <si>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</si>
  <si>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</si>
  <si>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</si>
  <si>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</si>
  <si>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</si>
  <si>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</si>
  <si>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</si>
  <si>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</si>
  <si>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</si>
  <si>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</si>
  <si>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</si>
  <si>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</si>
  <si>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</si>
  <si>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</si>
  <si>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</si>
  <si>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</si>
  <si>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</si>
  <si>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</si>
  <si>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</si>
  <si>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</si>
  <si>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</si>
  <si>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</si>
  <si>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</si>
  <si>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</si>
  <si>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</si>
  <si>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</si>
  <si>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</si>
  <si>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</si>
  <si>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</si>
  <si>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</si>
  <si>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</si>
  <si>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</si>
  <si>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</si>
  <si>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</si>
  <si>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</si>
  <si>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</si>
  <si>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</si>
  <si>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</si>
  <si>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</si>
  <si>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</si>
  <si>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</si>
  <si>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</si>
  <si>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</si>
  <si>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</si>
  <si>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</si>
  <si>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</si>
  <si>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</si>
  <si>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</si>
  <si>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</si>
  <si>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</si>
  <si>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</si>
  <si>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</si>
  <si>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</si>
  <si>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</si>
  <si>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</si>
  <si>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</si>
  <si>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</si>
  <si>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</si>
  <si>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</si>
  <si>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</si>
  <si>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</si>
  <si>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</si>
  <si>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</si>
  <si>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</si>
  <si>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</si>
  <si>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</si>
  <si>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</si>
  <si>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</si>
  <si>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</si>
  <si>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</si>
  <si>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</si>
  <si>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</si>
  <si>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</si>
  <si>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</si>
  <si>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</si>
  <si>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</si>
  <si>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</si>
  <si>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</si>
  <si>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</si>
  <si>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</si>
  <si>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</si>
  <si>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</si>
  <si>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</si>
  <si>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</si>
  <si>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</si>
  <si>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</si>
  <si>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</si>
  <si>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</si>
  <si>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</si>
  <si>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</si>
  <si>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</si>
  <si>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</si>
  <si>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</si>
  <si>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</si>
  <si>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</si>
  <si>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</si>
  <si>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</si>
  <si>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</si>
  <si>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</si>
  <si>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</si>
  <si>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</si>
  <si>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</si>
  <si>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</si>
  <si>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</si>
  <si>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</si>
  <si>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</si>
  <si>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</si>
  <si>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</si>
  <si>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</si>
  <si>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</si>
  <si>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</si>
  <si>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</si>
  <si>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</si>
  <si>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</si>
  <si>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</si>
  <si>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</si>
  <si>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</si>
  <si>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</si>
  <si>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</si>
  <si>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</si>
  <si>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</si>
  <si>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</si>
  <si>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</si>
  <si>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</si>
  <si>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</si>
  <si>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</si>
  <si>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</si>
  <si>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</si>
  <si>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</si>
  <si>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</si>
  <si>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</si>
  <si>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</si>
  <si>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</si>
  <si>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</si>
  <si>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</si>
  <si>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</si>
  <si>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</si>
  <si>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</si>
  <si>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</si>
  <si>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</si>
  <si>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</si>
  <si>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</si>
  <si>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</si>
  <si>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</si>
  <si>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</si>
  <si>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</si>
  <si>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</si>
  <si>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</si>
  <si>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</si>
  <si>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</si>
  <si>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</si>
  <si>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</si>
  <si>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</si>
  <si>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</si>
  <si>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</si>
  <si>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</si>
  <si>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</si>
  <si>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</si>
  <si>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</si>
  <si>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</si>
  <si>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</si>
  <si>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</si>
  <si>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</si>
  <si>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</si>
  <si>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</si>
  <si>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</si>
  <si>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</si>
  <si>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</si>
  <si>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</si>
  <si>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</si>
  <si>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</si>
  <si>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</si>
  <si>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</si>
  <si>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</si>
  <si>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</si>
  <si>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</si>
  <si>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</si>
  <si>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</si>
  <si>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</si>
  <si>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</si>
  <si>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</si>
  <si>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</si>
  <si>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</si>
  <si>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</si>
  <si>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</si>
  <si>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</si>
  <si>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</si>
  <si>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</si>
  <si>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</si>
  <si>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</si>
  <si>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</si>
  <si>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</si>
  <si>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</si>
  <si>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</si>
  <si>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</si>
  <si>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</si>
  <si>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</si>
  <si>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</si>
  <si>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</si>
  <si>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</si>
  <si>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</si>
  <si>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</si>
  <si>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</si>
  <si>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</si>
  <si>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</si>
  <si>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</si>
  <si>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</si>
  <si>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</si>
  <si>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</si>
  <si>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</si>
  <si>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</si>
  <si>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</si>
  <si>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</si>
  <si>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</si>
  <si>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</si>
  <si>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</si>
  <si>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</si>
  <si>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</si>
  <si>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</si>
  <si>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</si>
  <si>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</si>
  <si>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</si>
  <si>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</si>
  <si>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</si>
  <si>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</si>
  <si>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</si>
  <si>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</si>
  <si>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</si>
  <si>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</si>
  <si>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</si>
  <si>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</si>
  <si>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</si>
  <si>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</si>
  <si>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</si>
  <si>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</si>
  <si>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</si>
  <si>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</si>
  <si>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</si>
  <si>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</si>
  <si>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</si>
  <si>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</si>
  <si>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</si>
  <si>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</si>
  <si>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</si>
  <si>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</si>
  <si>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</si>
  <si>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</si>
  <si>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</si>
  <si>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</si>
  <si>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</si>
  <si>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</si>
  <si>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</si>
  <si>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</si>
  <si>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</si>
  <si>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</si>
  <si>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</si>
  <si>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</si>
  <si>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</si>
  <si>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</si>
  <si>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</si>
  <si>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</si>
  <si>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</si>
  <si>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</si>
  <si>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</si>
  <si>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</si>
  <si>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</si>
  <si>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</si>
  <si>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</si>
  <si>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</si>
  <si>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</si>
  <si>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</si>
  <si>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</si>
  <si>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</si>
  <si>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</si>
  <si>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</si>
  <si>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</si>
  <si>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</si>
  <si>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</si>
  <si>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</si>
  <si>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</si>
  <si>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</si>
  <si>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</si>
  <si>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</si>
  <si>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</si>
  <si>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</si>
  <si>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</si>
  <si>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</si>
  <si>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</si>
  <si>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</si>
  <si>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</si>
  <si>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</si>
  <si>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</si>
  <si>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</si>
  <si>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</si>
  <si>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</si>
  <si>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</si>
  <si>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</si>
  <si>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</si>
  <si>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</si>
  <si>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</si>
  <si>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</si>
  <si>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</si>
  <si>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</si>
  <si>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</si>
  <si>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</si>
  <si>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</si>
  <si>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</si>
  <si>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</si>
  <si>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</si>
  <si>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</si>
  <si>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</si>
  <si>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</si>
  <si>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</si>
  <si>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</si>
  <si>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</si>
  <si>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</si>
  <si>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</si>
  <si>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</si>
  <si>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</si>
  <si>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</si>
  <si>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</si>
  <si>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</si>
  <si>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</si>
  <si>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</si>
  <si>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</si>
  <si>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</si>
  <si>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</si>
  <si>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</si>
  <si>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</si>
  <si>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</si>
  <si>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</si>
  <si>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</si>
  <si>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</si>
  <si>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</si>
  <si>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</si>
  <si>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</si>
  <si>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</si>
  <si>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</si>
  <si>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</si>
  <si>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</si>
  <si>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</si>
  <si>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</si>
  <si>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</si>
  <si>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</si>
  <si>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</si>
  <si>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</si>
  <si>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</si>
  <si>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</si>
  <si>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</si>
  <si>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</si>
  <si>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</si>
  <si>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</si>
  <si>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</si>
  <si>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</si>
  <si>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</si>
  <si>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</si>
  <si>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</si>
  <si>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</si>
  <si>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</si>
  <si>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</si>
  <si>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</si>
  <si>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</si>
  <si>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</si>
  <si>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</si>
  <si>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</si>
  <si>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</si>
  <si>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</si>
  <si>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</si>
  <si>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</si>
  <si>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</si>
  <si>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</si>
  <si>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</si>
  <si>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</si>
  <si>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</si>
  <si>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</si>
  <si>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</si>
  <si>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</si>
  <si>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</si>
  <si>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</si>
  <si>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</si>
  <si>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</si>
  <si>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</si>
  <si>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</si>
  <si>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</si>
  <si>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</si>
  <si>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</si>
  <si>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</si>
  <si>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</si>
  <si>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</si>
  <si>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</si>
  <si>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</si>
  <si>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</si>
  <si>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</si>
  <si>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</si>
  <si>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</si>
  <si>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</si>
  <si>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</si>
  <si>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</si>
  <si>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</si>
  <si>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</si>
  <si>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</si>
  <si>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</si>
  <si>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</si>
  <si>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</si>
  <si>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</si>
  <si>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</si>
  <si>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</si>
  <si>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</si>
  <si>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</si>
  <si>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</si>
  <si>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</si>
  <si>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</si>
  <si>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</si>
  <si>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</si>
  <si>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</si>
  <si>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</si>
  <si>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</si>
  <si>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</si>
  <si>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</si>
  <si>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</si>
  <si>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</si>
  <si>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</si>
  <si>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</si>
  <si>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</si>
  <si>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</si>
  <si>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</si>
  <si>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</si>
  <si>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</si>
  <si>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</si>
  <si>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</si>
  <si>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</si>
  <si>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</si>
  <si>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</si>
  <si>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</si>
  <si>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</si>
  <si>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</si>
  <si>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</si>
  <si>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</si>
  <si>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</si>
  <si>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</si>
  <si>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</si>
  <si>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</si>
  <si>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</si>
  <si>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</si>
  <si>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</si>
  <si>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</si>
  <si>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</si>
  <si>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</si>
  <si>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</si>
  <si>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</si>
  <si>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</si>
  <si>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</si>
  <si>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</si>
  <si>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</si>
  <si>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</si>
  <si>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</si>
  <si>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</si>
  <si>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</si>
  <si>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</si>
  <si>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</si>
  <si>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</si>
  <si>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</si>
  <si>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</si>
  <si>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</si>
  <si>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</si>
  <si>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</si>
  <si>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</si>
  <si>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</si>
  <si>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</si>
  <si>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</si>
  <si>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</si>
  <si>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</si>
  <si>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</si>
  <si>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</si>
  <si>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</si>
  <si>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</si>
  <si>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</si>
  <si>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</si>
  <si>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</si>
  <si>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</si>
  <si>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</si>
  <si>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</si>
  <si>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</si>
  <si>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</si>
  <si>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</si>
  <si>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</si>
  <si>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</si>
  <si>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</si>
  <si>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</si>
  <si>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</si>
  <si>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</si>
  <si>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</si>
  <si>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</si>
  <si>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</si>
  <si>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</si>
  <si>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</si>
  <si>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</si>
  <si>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</si>
  <si>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</si>
  <si>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</si>
  <si>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</si>
  <si>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</si>
  <si>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</si>
  <si>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</si>
  <si>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</si>
  <si>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</si>
  <si>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</si>
  <si>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</si>
  <si>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</si>
  <si>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</si>
  <si>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</si>
  <si>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</si>
  <si>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</si>
  <si>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</si>
  <si>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</si>
  <si>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</si>
  <si>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</si>
  <si>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</si>
  <si>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</si>
  <si>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</si>
  <si>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</si>
  <si>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</si>
  <si>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</si>
  <si>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</si>
  <si>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</si>
  <si>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</si>
  <si>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</si>
  <si>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</si>
  <si>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</si>
  <si>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</si>
  <si>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</si>
  <si>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</si>
  <si>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</si>
  <si>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</si>
  <si>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</si>
  <si>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</si>
  <si>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</si>
  <si>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</si>
  <si>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</si>
  <si>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</si>
  <si>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</si>
  <si>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</si>
  <si>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</si>
  <si>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</si>
  <si>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</si>
  <si>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</si>
  <si>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</si>
  <si>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</si>
  <si>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</si>
  <si>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</si>
  <si>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</si>
  <si>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</si>
  <si>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</si>
  <si>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</si>
  <si>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</si>
  <si>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</si>
  <si>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</si>
  <si>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</si>
  <si>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</si>
  <si>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</si>
  <si>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</si>
  <si>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</si>
  <si>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</si>
  <si>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</si>
  <si>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</si>
  <si>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</si>
  <si>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</si>
  <si>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</si>
  <si>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</si>
  <si>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</si>
  <si>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</si>
  <si>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</si>
  <si>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</si>
  <si>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</si>
  <si>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</si>
  <si>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</si>
  <si>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</si>
  <si>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</si>
  <si>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</si>
  <si>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</si>
  <si>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</si>
  <si>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</si>
  <si>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</si>
  <si>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</si>
  <si>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</si>
  <si>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</si>
  <si>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</si>
  <si>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</si>
  <si>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</si>
  <si>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</si>
  <si>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</si>
  <si>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</si>
  <si>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</si>
  <si>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</si>
  <si>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</si>
  <si>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</si>
  <si>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</si>
  <si>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</si>
  <si>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</si>
  <si>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</si>
  <si>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</si>
  <si>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</si>
  <si>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</si>
  <si>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</si>
  <si>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</si>
  <si>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</si>
  <si>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</si>
  <si>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</si>
  <si>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</si>
  <si>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</si>
  <si>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</si>
  <si>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</si>
  <si>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</si>
  <si>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</si>
  <si>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</si>
  <si>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</si>
  <si>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</si>
  <si>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</si>
  <si>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</si>
  <si>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</si>
  <si>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</si>
  <si>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</si>
  <si>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</si>
  <si>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</si>
  <si>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</si>
  <si>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</si>
  <si>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</si>
  <si>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</si>
  <si>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</si>
  <si>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</si>
  <si>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</si>
  <si>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</si>
  <si>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</si>
  <si>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</si>
  <si>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</si>
  <si>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</si>
  <si>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</si>
  <si>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</si>
  <si>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</si>
  <si>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</si>
  <si>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</si>
  <si>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</si>
  <si>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</si>
  <si>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</si>
  <si>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</si>
  <si>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</si>
  <si>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</si>
  <si>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</si>
  <si>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</si>
  <si>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</si>
  <si>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</si>
  <si>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</si>
  <si>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</si>
  <si>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</si>
  <si>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</si>
  <si>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</si>
  <si>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</si>
  <si>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</si>
  <si>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</si>
  <si>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</si>
  <si>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</si>
  <si>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</si>
  <si>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</si>
  <si>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</si>
  <si>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</si>
  <si>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</si>
  <si>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</si>
  <si>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</si>
  <si>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</si>
  <si>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</si>
  <si>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</si>
  <si>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</si>
  <si>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</si>
  <si>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</si>
  <si>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</si>
  <si>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</si>
  <si>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</si>
  <si>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</si>
  <si>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</si>
  <si>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</si>
  <si>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</si>
  <si>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</si>
  <si>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</si>
  <si>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</si>
  <si>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</si>
  <si>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</si>
  <si>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</si>
  <si>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</si>
  <si>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</si>
  <si>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</si>
  <si>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</si>
  <si>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</si>
  <si>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</si>
  <si>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</si>
  <si>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</si>
  <si>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</si>
  <si>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</si>
  <si>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</si>
  <si>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</si>
  <si>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</si>
  <si>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</si>
  <si>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</si>
  <si>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</si>
  <si>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</si>
  <si>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</si>
  <si>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</si>
  <si>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</si>
  <si>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</si>
  <si>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</si>
  <si>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</si>
  <si>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</si>
  <si>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</si>
  <si>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</si>
  <si>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</si>
  <si>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</si>
  <si>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</si>
  <si>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</si>
  <si>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</si>
  <si>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</si>
  <si>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</si>
  <si>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</si>
  <si>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</si>
  <si>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</si>
  <si>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</si>
  <si>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</si>
  <si>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</si>
  <si>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</si>
  <si>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</si>
  <si>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</si>
  <si>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</si>
  <si>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</si>
  <si>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</si>
  <si>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</si>
  <si>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</si>
  <si>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</si>
  <si>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</si>
  <si>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</si>
  <si>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</si>
  <si>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</si>
  <si>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</si>
  <si>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</si>
  <si>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</si>
  <si>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</si>
  <si>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</si>
  <si>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</si>
  <si>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</si>
  <si>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</si>
  <si>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</si>
  <si>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</si>
  <si>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</si>
  <si>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</si>
  <si>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</si>
  <si>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</si>
  <si>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</si>
  <si>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</si>
  <si>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</si>
  <si>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</si>
  <si>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</si>
  <si>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</si>
  <si>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</si>
  <si>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</si>
  <si>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</si>
  <si>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</si>
  <si>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</si>
  <si>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</si>
  <si>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</si>
  <si>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</si>
  <si>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</si>
  <si>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</si>
  <si>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</si>
  <si>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</si>
  <si>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</si>
  <si>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</si>
  <si>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</si>
  <si>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</si>
  <si>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</si>
  <si>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</si>
  <si>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</si>
  <si>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</si>
  <si>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</si>
  <si>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</si>
  <si>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</si>
  <si>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</si>
  <si>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</si>
  <si>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</si>
  <si>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</si>
  <si>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</si>
  <si>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</si>
  <si>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</si>
  <si>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</si>
  <si>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</si>
  <si>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</si>
  <si>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</si>
  <si>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</si>
  <si>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</si>
  <si>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</si>
  <si>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</si>
  <si>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</si>
  <si>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</si>
  <si>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</si>
  <si>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</si>
  <si>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</si>
  <si>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</si>
  <si>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</si>
  <si>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</si>
  <si>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</si>
  <si>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</si>
  <si>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</si>
  <si>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</si>
  <si>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</si>
  <si>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</si>
  <si>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</si>
  <si>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</si>
  <si>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</si>
  <si>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</si>
  <si>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</si>
  <si>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</si>
  <si>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</si>
  <si>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</si>
  <si>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</si>
  <si>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</si>
  <si>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</si>
  <si>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</si>
  <si>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</si>
  <si>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</si>
  <si>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</si>
  <si>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</si>
  <si>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</si>
  <si>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</si>
  <si>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</si>
  <si>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</si>
  <si>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</si>
  <si>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</si>
  <si>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</si>
  <si>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</si>
  <si>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</si>
  <si>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</si>
  <si>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</si>
  <si>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</si>
  <si>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</si>
  <si>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</si>
  <si>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</si>
  <si>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</si>
  <si>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</si>
  <si>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</si>
  <si>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</si>
  <si>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</si>
  <si>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</si>
  <si>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</si>
  <si>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</si>
  <si>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</si>
  <si>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</si>
  <si>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</si>
  <si>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</si>
  <si>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</si>
  <si>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</si>
  <si>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</si>
  <si>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</si>
  <si>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</si>
  <si>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</si>
  <si>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</si>
  <si>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</si>
  <si>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</si>
  <si>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</si>
  <si>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</si>
  <si>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</si>
  <si>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</si>
  <si>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</si>
  <si>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</si>
  <si>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</si>
  <si>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</si>
  <si>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</si>
  <si>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</si>
  <si>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</si>
  <si>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</si>
  <si>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</si>
  <si>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</si>
  <si>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</si>
  <si>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</si>
  <si>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</si>
  <si>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</si>
  <si>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</si>
  <si>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</si>
  <si>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</si>
  <si>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</si>
  <si>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</si>
  <si>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</si>
  <si>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</si>
  <si>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</si>
  <si>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</si>
  <si>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</si>
  <si>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</si>
  <si>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</si>
  <si>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</si>
  <si>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</si>
  <si>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</si>
  <si>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</si>
  <si>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</si>
  <si>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</si>
  <si>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</si>
  <si>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</si>
  <si>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</si>
  <si>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</si>
  <si>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</si>
  <si>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</si>
  <si>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</si>
  <si>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</si>
  <si>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</si>
  <si>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</si>
  <si>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</si>
  <si>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</si>
  <si>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</si>
  <si>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</si>
  <si>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</si>
  <si>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</si>
  <si>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</si>
  <si>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</si>
  <si>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</si>
  <si>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</si>
  <si>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</si>
  <si>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</si>
  <si>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</si>
  <si>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</si>
  <si>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</si>
  <si>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</si>
  <si>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</si>
  <si>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</si>
  <si>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</si>
  <si>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</si>
  <si>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</si>
  <si>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</si>
  <si>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</si>
  <si>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</si>
  <si>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</si>
  <si>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</si>
  <si>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</si>
  <si>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</si>
  <si>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</si>
  <si>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</si>
  <si>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</si>
  <si>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</si>
  <si>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</si>
  <si>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</si>
  <si>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</si>
  <si>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</si>
  <si>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</si>
  <si>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</si>
  <si>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</si>
  <si>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</si>
  <si>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</si>
  <si>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</si>
  <si>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</si>
  <si>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</si>
  <si>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</si>
  <si>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</si>
  <si>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</si>
  <si>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</si>
  <si>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</si>
  <si>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</si>
  <si>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</si>
  <si>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</si>
  <si>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</si>
  <si>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</si>
  <si>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</si>
  <si>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</si>
  <si>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</si>
  <si>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</si>
  <si>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</si>
  <si>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</si>
  <si>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</si>
  <si>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</si>
  <si>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</si>
  <si>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</si>
  <si>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</si>
  <si>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</si>
  <si>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</si>
  <si>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</si>
  <si>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</si>
  <si>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</si>
  <si>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</si>
  <si>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</si>
  <si>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</si>
  <si>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</si>
  <si>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</si>
  <si>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</si>
  <si>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</si>
  <si>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</si>
  <si>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</si>
  <si>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</si>
  <si>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</si>
  <si>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</si>
  <si>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</si>
  <si>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</si>
  <si>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</si>
  <si>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</si>
  <si>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</si>
  <si>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</si>
  <si>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</si>
  <si>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</si>
  <si>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</si>
  <si>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</si>
  <si>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</si>
  <si>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</si>
  <si>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</si>
  <si>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</si>
  <si>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</si>
  <si>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</si>
  <si>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</si>
  <si>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</si>
  <si>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</si>
  <si>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</si>
  <si>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</si>
  <si>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</si>
  <si>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</si>
  <si>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</si>
  <si>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</si>
  <si>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</si>
  <si>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</si>
  <si>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</si>
  <si>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</si>
  <si>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</si>
  <si>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</si>
  <si>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</si>
  <si>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</si>
  <si>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</si>
  <si>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</si>
  <si>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</si>
  <si>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</si>
  <si>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</si>
  <si>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</si>
  <si>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</si>
  <si>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</si>
  <si>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</si>
  <si>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</si>
  <si>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</si>
  <si>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</si>
  <si>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</si>
  <si>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</si>
  <si>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</si>
  <si>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</si>
  <si>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</si>
  <si>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</si>
  <si>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</si>
  <si>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</si>
  <si>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</si>
  <si>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</si>
  <si>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</si>
  <si>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</si>
  <si>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</si>
  <si>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</si>
  <si>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</si>
  <si>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</si>
  <si>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</si>
  <si>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</si>
  <si>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</si>
  <si>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</si>
  <si>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</si>
  <si>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</si>
  <si>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</si>
  <si>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</si>
  <si>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</si>
  <si>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</si>
  <si>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</si>
  <si>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</si>
  <si>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</si>
  <si>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</si>
  <si>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</si>
  <si>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</si>
  <si>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</si>
  <si>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</si>
  <si>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</si>
  <si>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</si>
  <si>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</si>
  <si>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</si>
  <si>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</si>
  <si>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</si>
  <si>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</si>
  <si>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</si>
  <si>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</si>
  <si>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</si>
  <si>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</si>
  <si>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</si>
  <si>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</si>
  <si>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</si>
  <si>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</si>
  <si>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</si>
  <si>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</si>
  <si>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</si>
  <si>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</si>
  <si>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</si>
  <si>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</si>
  <si>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</si>
  <si>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</si>
  <si>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</si>
  <si>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</si>
  <si>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</si>
  <si>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</si>
  <si>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</si>
  <si>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</si>
  <si>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</si>
  <si>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</si>
  <si>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</si>
  <si>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</si>
  <si>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</si>
  <si>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</si>
  <si>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</si>
  <si>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</si>
  <si>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</si>
  <si>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</si>
  <si>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</si>
  <si>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</si>
  <si>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</si>
  <si>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</si>
  <si>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</si>
  <si>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</si>
  <si>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</si>
  <si>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</si>
  <si>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</si>
  <si>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</si>
  <si>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</si>
  <si>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</si>
  <si>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</si>
  <si>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</si>
  <si>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</si>
  <si>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</si>
  <si>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</si>
  <si>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</si>
  <si>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</si>
  <si>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</si>
  <si>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</si>
  <si>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</si>
  <si>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</si>
  <si>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</si>
  <si>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</si>
  <si>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</si>
  <si>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</si>
  <si>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</si>
  <si>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</si>
  <si>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</si>
  <si>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</si>
  <si>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</si>
  <si>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</si>
  <si>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</si>
  <si>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</si>
  <si>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</si>
  <si>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</si>
  <si>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</si>
  <si>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</si>
  <si>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</si>
  <si>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</si>
  <si>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</si>
  <si>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</si>
  <si>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</si>
  <si>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</si>
  <si>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</si>
  <si>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</si>
  <si>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</si>
  <si>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</si>
  <si>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</si>
  <si>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</si>
  <si>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</si>
  <si>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</si>
  <si>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</si>
  <si>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</si>
  <si>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</si>
  <si>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</si>
  <si>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</si>
  <si>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</si>
  <si>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</si>
  <si>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</si>
  <si>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</si>
  <si>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</si>
  <si>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</si>
  <si>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</si>
  <si>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</si>
  <si>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</si>
  <si>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</si>
  <si>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</si>
  <si>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</si>
  <si>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</si>
  <si>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</si>
  <si>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</si>
  <si>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</si>
  <si>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</si>
  <si>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</si>
  <si>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</si>
  <si>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</si>
  <si>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</si>
  <si>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</si>
  <si>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</si>
  <si>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</si>
  <si>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</si>
  <si>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</si>
  <si>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</si>
  <si>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</si>
  <si>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</si>
  <si>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</si>
  <si>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</si>
  <si>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</si>
  <si>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</si>
  <si>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</si>
  <si>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</si>
  <si>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</si>
  <si>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</si>
  <si>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</si>
  <si>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</si>
  <si>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</si>
  <si>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</si>
  <si>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</si>
  <si>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</si>
  <si>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</si>
  <si>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</si>
  <si>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</si>
  <si>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</si>
  <si>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</si>
  <si>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</si>
  <si>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</si>
  <si>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</si>
  <si>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</si>
  <si>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</si>
  <si>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</si>
  <si>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</si>
  <si>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</si>
  <si>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</si>
  <si>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</si>
  <si>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</si>
  <si>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</si>
  <si>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</si>
  <si>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</si>
  <si>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</si>
  <si>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</si>
  <si>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</si>
  <si>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</si>
  <si>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</si>
  <si>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</si>
  <si>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</si>
  <si>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</si>
  <si>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</si>
  <si>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</si>
  <si>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</si>
  <si>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</si>
  <si>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</si>
  <si>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</si>
  <si>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</si>
  <si>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</si>
  <si>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</si>
  <si>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</si>
  <si>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</si>
  <si>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</si>
  <si>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</si>
  <si>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</si>
  <si>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</si>
  <si>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</si>
  <si>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</si>
  <si>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</si>
  <si>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</si>
  <si>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</si>
  <si>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</si>
  <si>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</si>
  <si>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</si>
  <si>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</si>
  <si>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</si>
  <si>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</si>
  <si>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</si>
  <si>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</si>
  <si>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</si>
  <si>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</si>
  <si>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</si>
  <si>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</si>
  <si>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</si>
  <si>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</si>
  <si>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</si>
  <si>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</si>
  <si>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</si>
  <si>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</si>
  <si>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</si>
  <si>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</si>
  <si>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</si>
  <si>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</si>
  <si>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</si>
  <si>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</si>
  <si>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</si>
  <si>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</si>
  <si>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</si>
  <si>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</si>
  <si>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</si>
  <si>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</si>
  <si>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</si>
  <si>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</si>
  <si>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</si>
  <si>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</si>
  <si>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</si>
  <si>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</si>
  <si>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</si>
  <si>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</si>
  <si>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</si>
  <si>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</si>
  <si>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</si>
  <si>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</si>
  <si>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</si>
  <si>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</si>
  <si>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</si>
  <si>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</si>
  <si>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</si>
  <si>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</si>
  <si>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</si>
  <si>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</si>
  <si>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</si>
  <si>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</si>
  <si>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</si>
  <si>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</si>
  <si>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</si>
  <si>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</si>
  <si>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</si>
  <si>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</si>
  <si>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</si>
  <si>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</si>
  <si>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</si>
  <si>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</si>
  <si>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</si>
  <si>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</si>
  <si>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</si>
  <si>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</si>
  <si>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</si>
  <si>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</si>
  <si>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</si>
  <si>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</si>
  <si>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</si>
  <si>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</si>
  <si>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</si>
  <si>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</si>
  <si>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</si>
  <si>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</si>
  <si>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</si>
  <si>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</si>
  <si>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</si>
  <si>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</si>
  <si>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</si>
  <si>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</si>
  <si>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</si>
  <si>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</si>
  <si>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</si>
  <si>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</si>
  <si>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</si>
  <si>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</si>
  <si>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</si>
  <si>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</si>
  <si>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</si>
  <si>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</si>
  <si>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</si>
  <si>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</si>
  <si>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</si>
  <si>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</si>
  <si>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</si>
  <si>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</si>
  <si>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</si>
  <si>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</si>
  <si>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</si>
  <si>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</si>
  <si>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</si>
  <si>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</si>
  <si>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</si>
  <si>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</si>
  <si>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</si>
  <si>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</si>
  <si>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</si>
  <si>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</si>
  <si>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</si>
  <si>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</si>
  <si>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</si>
  <si>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</si>
  <si>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</si>
  <si>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</si>
  <si>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</si>
  <si>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</si>
  <si>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</si>
  <si>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</si>
  <si>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</si>
  <si>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</si>
  <si>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</si>
  <si>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</si>
  <si>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</si>
  <si>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</si>
  <si>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</si>
  <si>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</si>
  <si>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</si>
  <si>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</si>
  <si>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</si>
  <si>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</si>
  <si>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</si>
  <si>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</si>
  <si>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</si>
  <si>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</si>
  <si>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</si>
  <si>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</si>
  <si>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</si>
  <si>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</si>
  <si>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</si>
  <si>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</si>
  <si>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</si>
  <si>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</si>
  <si>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</si>
  <si>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</si>
  <si>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</si>
  <si>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</si>
  <si>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</si>
  <si>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</si>
  <si>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</si>
  <si>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</si>
  <si>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</si>
  <si>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</si>
  <si>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</si>
  <si>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</si>
  <si>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</si>
  <si>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</si>
  <si>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</si>
  <si>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</si>
  <si>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</si>
  <si>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</si>
  <si>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</si>
  <si>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</si>
  <si>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</si>
  <si>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</si>
  <si>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</si>
  <si>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</si>
  <si>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</si>
  <si>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</si>
  <si>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</si>
  <si>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</si>
  <si>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</si>
  <si>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</si>
  <si>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</si>
  <si>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</si>
  <si>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</si>
  <si>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</si>
  <si>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</si>
  <si>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</si>
  <si>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</si>
  <si>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</si>
  <si>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</si>
  <si>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</si>
  <si>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</si>
  <si>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</si>
  <si>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</si>
  <si>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</si>
  <si>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</si>
  <si>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</si>
  <si>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</si>
  <si>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</si>
  <si>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</si>
  <si>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</si>
  <si>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</si>
  <si>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</si>
  <si>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</si>
  <si>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</si>
  <si>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</si>
  <si>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</si>
  <si>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</si>
  <si>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</si>
  <si>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</si>
  <si>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</si>
  <si>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</si>
  <si>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</si>
  <si>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</si>
  <si>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</si>
  <si>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</si>
  <si>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</si>
  <si>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</si>
  <si>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</si>
  <si>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</si>
  <si>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</si>
  <si>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</si>
  <si>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</si>
  <si>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</si>
  <si>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</si>
  <si>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</si>
  <si>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</si>
  <si>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</si>
  <si>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</si>
  <si>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</si>
  <si>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</si>
  <si>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</si>
  <si>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</si>
  <si>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</si>
  <si>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</si>
  <si>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</si>
  <si>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</si>
  <si>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</si>
  <si>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</si>
  <si>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</si>
  <si>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</si>
  <si>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</si>
  <si>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</si>
  <si>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</si>
  <si>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</si>
  <si>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</si>
  <si>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</si>
  <si>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</si>
  <si>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</si>
  <si>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</si>
  <si>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</si>
  <si>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</si>
  <si>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</si>
  <si>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</si>
  <si>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</si>
  <si>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</si>
  <si>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</si>
  <si>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</si>
  <si>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</si>
  <si>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</si>
  <si>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</si>
  <si>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</si>
  <si>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</si>
  <si>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</si>
  <si>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</si>
  <si>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</si>
  <si>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</si>
  <si>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</si>
  <si>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</si>
  <si>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</si>
  <si>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</si>
  <si>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</si>
  <si>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</si>
  <si>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</si>
  <si>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</si>
  <si>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</si>
  <si>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</si>
  <si>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</si>
  <si>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</si>
  <si>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</si>
  <si>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</si>
  <si>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</si>
  <si>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</si>
  <si>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</si>
  <si>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</si>
  <si>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</si>
  <si>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</si>
  <si>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</si>
  <si>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</si>
  <si>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</si>
  <si>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</si>
  <si>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</si>
  <si>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</si>
  <si>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</si>
  <si>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</si>
  <si>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</si>
  <si>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</si>
  <si>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</si>
  <si>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</si>
  <si>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</si>
  <si>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</si>
  <si>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</si>
  <si>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</si>
  <si>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</si>
  <si>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</si>
  <si>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</si>
  <si>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</si>
  <si>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</si>
  <si>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</si>
  <si>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</si>
  <si>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</si>
  <si>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</si>
  <si>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</si>
  <si>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</si>
  <si>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</si>
  <si>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</si>
  <si>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</si>
  <si>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</si>
  <si>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</si>
  <si>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</si>
  <si>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</si>
  <si>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</si>
  <si>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</si>
  <si>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</si>
  <si>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</si>
  <si>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</si>
  <si>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</si>
  <si>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</si>
  <si>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</si>
  <si>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</si>
  <si>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</si>
  <si>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</si>
  <si>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</si>
  <si>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</si>
  <si>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</si>
  <si>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</si>
  <si>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</si>
  <si>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</si>
  <si>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</si>
  <si>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</si>
  <si>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</si>
  <si>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</si>
  <si>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</si>
  <si>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</si>
  <si>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</si>
  <si>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</si>
  <si>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</si>
  <si>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</si>
  <si>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</si>
  <si>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</si>
  <si>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</si>
  <si>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</si>
  <si>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</si>
  <si>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</si>
  <si>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</si>
  <si>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</si>
  <si>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</si>
  <si>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</si>
  <si>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</si>
  <si>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</si>
  <si>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</si>
  <si>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</si>
  <si>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</si>
  <si>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</si>
  <si>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</si>
  <si>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</si>
  <si>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</si>
  <si>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</si>
  <si>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</si>
  <si>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</si>
  <si>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</si>
  <si>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</si>
  <si>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</si>
  <si>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</si>
  <si>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</si>
  <si>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</si>
  <si>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</si>
  <si>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</si>
  <si>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</si>
  <si>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</si>
  <si>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</si>
  <si>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</si>
  <si>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</si>
  <si>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</si>
  <si>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</si>
  <si>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</si>
  <si>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</si>
  <si>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</si>
  <si>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</si>
  <si>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</si>
  <si>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</si>
  <si>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</si>
  <si>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</si>
  <si>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</si>
  <si>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</si>
  <si>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</si>
  <si>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</si>
  <si>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</si>
  <si>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</si>
  <si>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</si>
  <si>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</si>
  <si>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</si>
  <si>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</si>
  <si>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</si>
  <si>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</si>
  <si>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</si>
  <si>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</si>
  <si>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</si>
  <si>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</si>
  <si>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</si>
  <si>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</si>
  <si>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</si>
  <si>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</si>
  <si>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</si>
  <si>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</si>
  <si>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</si>
  <si>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</si>
  <si>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</si>
  <si>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</si>
  <si>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</si>
  <si>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</si>
  <si>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</si>
  <si>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</si>
  <si>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</si>
  <si>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</si>
  <si>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</si>
  <si>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</si>
  <si>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</si>
  <si>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</si>
  <si>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</si>
  <si>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</si>
  <si>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</si>
  <si>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</si>
  <si>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</si>
  <si>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</si>
  <si>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</si>
  <si>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</si>
  <si>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</si>
  <si>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</si>
  <si>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</si>
  <si>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</si>
  <si>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</si>
  <si>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</si>
  <si>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</si>
  <si>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</si>
  <si>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</si>
  <si>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</si>
  <si>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</si>
  <si>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</si>
  <si>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</si>
  <si>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</si>
  <si>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</si>
  <si>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</si>
  <si>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</si>
  <si>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</si>
  <si>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</si>
  <si>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</si>
  <si>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</si>
  <si>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</si>
  <si>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</si>
  <si>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</si>
  <si>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</si>
  <si>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</si>
  <si>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</si>
  <si>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</si>
  <si>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</si>
  <si>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</si>
  <si>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</si>
  <si>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</si>
  <si>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</si>
  <si>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</si>
  <si>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</si>
  <si>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</si>
  <si>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</si>
  <si>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</si>
  <si>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</si>
  <si>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</si>
  <si>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</si>
  <si>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</si>
  <si>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</si>
  <si>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</si>
  <si>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</si>
  <si>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</si>
  <si>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</si>
  <si>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</si>
  <si>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</si>
  <si>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</si>
  <si>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</si>
  <si>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</si>
  <si>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</si>
  <si>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</si>
  <si>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</si>
  <si>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</si>
  <si>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</si>
  <si>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</si>
  <si>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</si>
  <si>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</si>
  <si>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</si>
  <si>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</si>
  <si>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</si>
  <si>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</si>
  <si>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</si>
  <si>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</si>
  <si>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</si>
  <si>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</si>
  <si>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</si>
  <si>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</si>
  <si>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</si>
  <si>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</si>
  <si>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</si>
  <si>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</si>
  <si>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</si>
  <si>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</si>
  <si>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</si>
  <si>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</si>
  <si>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</si>
  <si>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</si>
  <si>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</si>
  <si>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</si>
  <si>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</si>
  <si>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</si>
  <si>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</si>
  <si>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</si>
  <si>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</si>
  <si>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</si>
  <si>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</si>
  <si>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</si>
  <si>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</si>
  <si>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</si>
  <si>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</si>
  <si>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</si>
  <si>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</si>
  <si>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</si>
  <si>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</si>
  <si>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</si>
  <si>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</si>
  <si>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</si>
  <si>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</si>
  <si>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</si>
  <si>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</si>
  <si>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</si>
  <si>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</si>
  <si>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</si>
  <si>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</si>
  <si>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</si>
  <si>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</si>
  <si>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</si>
  <si>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</si>
  <si>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</si>
  <si>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</si>
  <si>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</si>
  <si>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</si>
  <si>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</si>
  <si>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</si>
  <si>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</si>
  <si>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</si>
  <si>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</si>
  <si>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</si>
  <si>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</si>
  <si>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</si>
  <si>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</si>
  <si>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</si>
  <si>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</si>
  <si>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</si>
  <si>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</si>
  <si>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</si>
  <si>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</si>
  <si>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</si>
  <si>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</si>
  <si>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</si>
  <si>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</si>
  <si>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</si>
  <si>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</si>
  <si>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</si>
  <si>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</si>
  <si>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</si>
  <si>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</si>
  <si>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</si>
  <si>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</si>
  <si>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</si>
  <si>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</si>
  <si>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</si>
  <si>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</si>
  <si>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</si>
  <si>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</si>
  <si>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</si>
  <si>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</si>
  <si>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</si>
  <si>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</si>
  <si>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</si>
  <si>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</si>
  <si>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</si>
  <si>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</si>
  <si>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</si>
  <si>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</si>
  <si>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</si>
  <si>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</si>
  <si>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</si>
  <si>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</si>
  <si>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</si>
  <si>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</si>
  <si>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</si>
  <si>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</si>
  <si>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</si>
  <si>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</si>
  <si>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</si>
  <si>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</si>
  <si>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</si>
  <si>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</si>
  <si>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</si>
  <si>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</si>
  <si>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</si>
  <si>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</si>
  <si>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</si>
  <si>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</si>
  <si>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</si>
  <si>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</si>
  <si>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</si>
  <si>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</si>
  <si>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</si>
  <si>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</si>
  <si>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</si>
  <si>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</si>
  <si>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</si>
  <si>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</si>
  <si>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</si>
  <si>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</si>
  <si>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</si>
  <si>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</si>
  <si>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</si>
  <si>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</si>
  <si>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</si>
  <si>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</si>
  <si>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</si>
  <si>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</si>
  <si>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</si>
  <si>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</si>
  <si>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</si>
  <si>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</si>
  <si>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</si>
  <si>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</si>
  <si>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</si>
  <si>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</si>
  <si>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</si>
  <si>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</si>
  <si>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</si>
  <si>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</si>
  <si>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</si>
  <si>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</si>
  <si>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</si>
  <si>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</si>
  <si>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</si>
  <si>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</si>
  <si>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</si>
  <si>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</si>
  <si>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</si>
  <si>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</si>
  <si>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</si>
  <si>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</si>
  <si>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</si>
  <si>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</si>
  <si>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</si>
  <si>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</si>
  <si>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</si>
  <si>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</si>
  <si>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</si>
  <si>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</si>
  <si>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</si>
  <si>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</si>
  <si>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</si>
  <si>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</si>
  <si>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</si>
  <si>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</si>
  <si>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</si>
  <si>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</si>
  <si>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</si>
  <si>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</si>
  <si>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</si>
  <si>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</si>
  <si>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</si>
  <si>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</si>
  <si>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</si>
  <si>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</si>
  <si>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</si>
  <si>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</si>
  <si>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</si>
  <si>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</si>
  <si>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</si>
  <si>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</si>
  <si>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</si>
  <si>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</si>
  <si>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</si>
  <si>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</si>
  <si>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</si>
  <si>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</si>
  <si>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</si>
  <si>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</si>
  <si>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</si>
  <si>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</si>
  <si>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</si>
  <si>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</si>
  <si>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</si>
  <si>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</si>
  <si>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</si>
  <si>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</si>
  <si>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</si>
  <si>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</si>
  <si>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</si>
  <si>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</si>
  <si>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</si>
  <si>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</si>
  <si>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</si>
  <si>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</si>
  <si>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</si>
  <si>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</si>
  <si>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</si>
  <si>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</si>
  <si>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</si>
  <si>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</si>
  <si>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</si>
  <si>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</si>
  <si>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</si>
  <si>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</si>
  <si>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</si>
  <si>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</si>
  <si>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</si>
  <si>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</si>
  <si>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</si>
  <si>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</si>
  <si>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</si>
  <si>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</si>
  <si>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</si>
  <si>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</si>
  <si>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</si>
  <si>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</si>
  <si>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</si>
  <si>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</si>
  <si>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</si>
  <si>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</si>
  <si>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</si>
  <si>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</si>
  <si>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</si>
  <si>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</si>
  <si>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</si>
  <si>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</si>
  <si>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</si>
  <si>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</si>
  <si>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</si>
  <si>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</si>
  <si>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</si>
  <si>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</si>
  <si>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</si>
  <si>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</si>
  <si>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</si>
  <si>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</si>
  <si>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</si>
  <si>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</si>
  <si>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</si>
  <si>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</si>
  <si>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</si>
  <si>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</si>
  <si>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</si>
  <si>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</si>
  <si>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</si>
  <si>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</si>
  <si>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</si>
  <si>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</si>
  <si>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</si>
  <si>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</si>
  <si>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</si>
  <si>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</si>
  <si>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</si>
  <si>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</si>
  <si>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</si>
  <si>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</si>
  <si>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</si>
  <si>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</si>
  <si>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</si>
  <si>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</si>
  <si>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</si>
  <si>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</si>
  <si>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</si>
  <si>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</si>
  <si>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</si>
  <si>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</si>
  <si>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</si>
  <si>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</si>
  <si>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</si>
  <si>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</si>
  <si>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</si>
  <si>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</si>
  <si>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</si>
  <si>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</si>
  <si>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</si>
  <si>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</si>
  <si>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</si>
  <si>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</si>
  <si>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</si>
  <si>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</si>
  <si>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</si>
  <si>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</si>
  <si>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</si>
  <si>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</si>
  <si>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</si>
  <si>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</si>
  <si>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</si>
  <si>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</si>
  <si>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</si>
  <si>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</si>
  <si>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</si>
  <si>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</si>
  <si>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</si>
  <si>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</si>
  <si>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</si>
  <si>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</si>
  <si>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</si>
  <si>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</si>
  <si>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</si>
  <si>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</si>
  <si>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</si>
  <si>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</si>
  <si>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</si>
  <si>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</si>
  <si>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</si>
  <si>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</si>
  <si>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</si>
  <si>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</si>
  <si>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</si>
  <si>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</si>
  <si>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</si>
  <si>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</si>
  <si>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</si>
  <si>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</si>
  <si>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</si>
  <si>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</si>
  <si>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</si>
  <si>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</si>
  <si>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</si>
  <si>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</si>
  <si>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</si>
  <si>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</si>
  <si>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</si>
  <si>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</si>
  <si>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</si>
  <si>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</si>
  <si>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</si>
  <si>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</si>
  <si>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</si>
  <si>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</si>
  <si>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</si>
  <si>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</si>
  <si>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</si>
  <si>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</si>
  <si>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</si>
  <si>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</si>
  <si>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</si>
  <si>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</si>
  <si>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</si>
  <si>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</si>
  <si>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</si>
  <si>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</si>
  <si>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</si>
  <si>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</si>
  <si>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</si>
  <si>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</si>
  <si>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</si>
  <si>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</si>
  <si>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</si>
  <si>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</si>
  <si>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</si>
  <si>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</si>
  <si>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</si>
  <si>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</si>
  <si>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</si>
  <si>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</si>
  <si>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</si>
  <si>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</si>
  <si>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</si>
  <si>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</si>
  <si>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</si>
  <si>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</si>
  <si>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</si>
  <si>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</si>
  <si>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</si>
  <si>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</si>
  <si>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</si>
  <si>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</si>
  <si>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</si>
  <si>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</si>
  <si>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</si>
  <si>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</si>
  <si>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</si>
  <si>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</si>
  <si>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</si>
  <si>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</si>
  <si>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</si>
  <si>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</si>
  <si>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</si>
  <si>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</si>
  <si>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</si>
  <si>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</si>
  <si>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</si>
  <si>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</si>
  <si>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</si>
  <si>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</si>
  <si>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</si>
  <si>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</si>
  <si>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</si>
  <si>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</si>
  <si>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</si>
  <si>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</si>
  <si>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</si>
  <si>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</si>
  <si>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</si>
  <si>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</si>
  <si>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</si>
  <si>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</si>
  <si>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</si>
  <si>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</si>
  <si>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</si>
  <si>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</si>
  <si>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</si>
  <si>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</si>
  <si>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</si>
  <si>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</si>
  <si>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</si>
  <si>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</si>
  <si>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</si>
  <si>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</si>
  <si>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</si>
  <si>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</si>
  <si>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</si>
  <si>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</si>
  <si>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</si>
  <si>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</si>
  <si>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</si>
  <si>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</si>
  <si>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</si>
  <si>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</si>
  <si>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</si>
  <si>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</si>
  <si>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</si>
  <si>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</si>
  <si>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</si>
  <si>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</si>
  <si>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</si>
  <si>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</si>
  <si>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</si>
  <si>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</si>
  <si>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</si>
  <si>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</si>
  <si>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</si>
  <si>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</si>
  <si>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</si>
  <si>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</si>
  <si>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</si>
  <si>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</si>
  <si>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</si>
  <si>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</si>
  <si>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</si>
  <si>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</si>
  <si>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</si>
  <si>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</si>
  <si>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</si>
  <si>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</si>
  <si>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</si>
  <si>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</si>
  <si>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</si>
  <si>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</si>
  <si>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</si>
  <si>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</si>
  <si>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</si>
  <si>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</si>
  <si>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</si>
  <si>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</si>
  <si>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</si>
  <si>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</si>
  <si>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</si>
  <si>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</si>
  <si>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</si>
  <si>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</si>
  <si>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</si>
  <si>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</si>
  <si>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</si>
  <si>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</si>
  <si>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</si>
  <si>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</si>
  <si>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</si>
  <si>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</si>
  <si>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</si>
  <si>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</si>
  <si>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</si>
  <si>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</si>
  <si>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</si>
  <si>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</si>
  <si>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</si>
  <si>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</si>
  <si>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</si>
  <si>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</si>
  <si>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</si>
  <si>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</si>
  <si>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</si>
  <si>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</si>
  <si>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</si>
  <si>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</si>
  <si>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</si>
  <si>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</si>
  <si>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</si>
  <si>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</si>
  <si>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</si>
  <si>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</si>
  <si>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</si>
  <si>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</si>
  <si>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</si>
  <si>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</si>
  <si>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</si>
  <si>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</si>
  <si>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</si>
  <si>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</si>
  <si>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</si>
  <si>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</si>
  <si>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</si>
  <si>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</si>
  <si>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</si>
  <si>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</si>
  <si>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</si>
  <si>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</si>
  <si>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</si>
  <si>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</si>
  <si>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</si>
  <si>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</si>
  <si>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</si>
  <si>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</si>
  <si>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</si>
  <si>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</si>
  <si>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</si>
  <si>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</si>
  <si>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</si>
  <si>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</si>
  <si>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</si>
  <si>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</si>
  <si>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</si>
  <si>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</si>
  <si>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</si>
  <si>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</si>
  <si>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</si>
  <si>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</si>
  <si>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</si>
  <si>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</si>
  <si>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</si>
  <si>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</si>
  <si>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</si>
  <si>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</si>
  <si>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</si>
  <si>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</si>
  <si>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</si>
  <si>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</si>
  <si>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</si>
  <si>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</si>
  <si>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</si>
  <si>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</si>
  <si>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</si>
  <si>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</si>
  <si>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</si>
  <si>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</si>
  <si>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</si>
  <si>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</si>
  <si>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</si>
  <si>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</si>
  <si>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</si>
  <si>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</si>
  <si>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</si>
  <si>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</si>
  <si>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</si>
  <si>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</si>
  <si>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</si>
  <si>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</si>
  <si>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</si>
  <si>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</si>
  <si>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</si>
  <si>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</si>
  <si>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</si>
  <si>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</si>
  <si>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</si>
  <si>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</si>
  <si>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</si>
  <si>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</si>
  <si>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</si>
  <si>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</si>
  <si>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</si>
  <si>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</si>
  <si>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</si>
  <si>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</si>
  <si>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</si>
  <si>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</si>
  <si>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</si>
  <si>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</si>
  <si>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</si>
  <si>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</si>
  <si>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</si>
  <si>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</si>
  <si>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</si>
  <si>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</si>
  <si>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</si>
  <si>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</si>
  <si>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</si>
  <si>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</si>
  <si>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</si>
  <si>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</si>
  <si>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</si>
  <si>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</si>
  <si>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</si>
  <si>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</si>
  <si>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</si>
  <si>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</si>
  <si>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</si>
  <si>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</si>
  <si>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</si>
  <si>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</si>
  <si>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</si>
  <si>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</si>
  <si>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</si>
  <si>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</si>
  <si>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</si>
  <si>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</si>
  <si>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</si>
  <si>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</si>
  <si>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</si>
  <si>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</si>
  <si>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</si>
  <si>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</si>
  <si>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</si>
  <si>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</si>
  <si>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</si>
  <si>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</si>
  <si>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</si>
  <si>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</si>
  <si>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</si>
  <si>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</si>
  <si>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</si>
  <si>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</si>
  <si>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</si>
  <si>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</si>
  <si>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</si>
  <si>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</si>
  <si>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</si>
  <si>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</si>
  <si>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</si>
  <si>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</si>
  <si>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</si>
  <si>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</si>
  <si>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</si>
  <si>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</si>
  <si>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</si>
  <si>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</si>
  <si>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</si>
  <si>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</si>
  <si>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</si>
  <si>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</si>
  <si>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</si>
  <si>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</si>
  <si>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</si>
  <si>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</si>
  <si>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</si>
  <si>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</si>
  <si>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</si>
  <si>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</si>
  <si>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</si>
  <si>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</si>
  <si>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</si>
  <si>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</si>
  <si>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</si>
  <si>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</si>
  <si>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</si>
  <si>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</si>
  <si>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</si>
  <si>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</si>
  <si>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</si>
  <si>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</si>
  <si>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</si>
  <si>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</si>
  <si>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</si>
  <si>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</si>
  <si>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</si>
  <si>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</si>
  <si>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</si>
  <si>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</si>
  <si>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</si>
  <si>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</si>
  <si>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</si>
  <si>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</si>
  <si>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</si>
  <si>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</si>
  <si>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</si>
  <si>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</si>
  <si>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</si>
  <si>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</si>
  <si>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</si>
  <si>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</si>
  <si>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</si>
  <si>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</si>
  <si>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</si>
  <si>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</si>
  <si>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</si>
  <si>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</si>
  <si>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</si>
  <si>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</si>
  <si>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</si>
  <si>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</si>
  <si>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</si>
  <si>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</si>
  <si>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</si>
  <si>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</si>
  <si>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</si>
  <si>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</si>
  <si>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</si>
  <si>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</si>
  <si>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</si>
  <si>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</si>
  <si>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</si>
  <si>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</si>
  <si>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</si>
  <si>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</si>
  <si>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</si>
  <si>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</si>
  <si>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</si>
  <si>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</si>
  <si>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</si>
  <si>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</si>
  <si>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</si>
  <si>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</si>
  <si>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</si>
  <si>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</si>
  <si>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</si>
  <si>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</si>
  <si>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</si>
  <si>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</si>
  <si>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</si>
  <si>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</si>
  <si>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</si>
  <si>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</si>
  <si>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</si>
  <si>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</si>
  <si>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</si>
  <si>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</si>
  <si>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</si>
  <si>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</si>
  <si>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</si>
  <si>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</si>
  <si>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</si>
  <si>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</si>
  <si>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</si>
  <si>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</si>
  <si>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</si>
  <si>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</si>
  <si>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</si>
  <si>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</si>
  <si>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</si>
  <si>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</si>
  <si>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</si>
  <si>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</si>
  <si>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</si>
  <si>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</si>
  <si>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</si>
  <si>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</si>
  <si>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</si>
  <si>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</si>
  <si>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</si>
  <si>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</si>
  <si>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</si>
  <si>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</si>
  <si>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</si>
  <si>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</si>
  <si>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</si>
  <si>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</si>
  <si>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</si>
  <si>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</si>
  <si>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</si>
  <si>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</si>
  <si>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</si>
  <si>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</si>
  <si>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</si>
  <si>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</si>
  <si>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</si>
  <si>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</si>
  <si>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</si>
  <si>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</si>
  <si>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</si>
  <si>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</si>
  <si>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</si>
  <si>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</si>
  <si>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</si>
  <si>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</si>
  <si>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</si>
  <si>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</si>
  <si>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</si>
  <si>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</si>
  <si>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</si>
  <si>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</si>
  <si>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</si>
  <si>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</si>
  <si>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</si>
  <si>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</si>
  <si>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</si>
  <si>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</si>
  <si>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</si>
  <si>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</si>
  <si>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</si>
  <si>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</si>
  <si>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</si>
  <si>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</si>
  <si>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</si>
  <si>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</si>
  <si>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</si>
  <si>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</si>
  <si>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</si>
  <si>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</si>
  <si>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</si>
  <si>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</si>
  <si>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</si>
  <si>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</si>
  <si>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</si>
  <si>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</si>
  <si>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</si>
  <si>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</si>
  <si>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</si>
  <si>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</si>
  <si>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</si>
  <si>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</si>
  <si>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</si>
  <si>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</si>
  <si>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</si>
  <si>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</si>
  <si>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</si>
  <si>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</si>
  <si>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</si>
  <si>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</si>
  <si>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</si>
  <si>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</si>
  <si>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</si>
  <si>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</si>
  <si>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</si>
  <si>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</si>
  <si>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</si>
  <si>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</si>
  <si>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</si>
  <si>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</si>
  <si>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</si>
  <si>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</si>
  <si>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</si>
  <si>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</si>
  <si>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</si>
  <si>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</si>
  <si>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</si>
  <si>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</si>
  <si>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</si>
  <si>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</si>
  <si>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</si>
  <si>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</si>
  <si>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</si>
  <si>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</si>
  <si>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</si>
  <si>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</si>
  <si>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</si>
  <si>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</si>
  <si>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</si>
  <si>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</si>
  <si>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</si>
  <si>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</si>
  <si>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</si>
  <si>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</si>
  <si>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</si>
  <si>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</si>
  <si>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</si>
  <si>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</si>
  <si>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</si>
  <si>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</si>
  <si>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</si>
  <si>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</si>
  <si>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</si>
  <si>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</si>
  <si>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</si>
  <si>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</si>
  <si>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</si>
  <si>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</si>
  <si>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</si>
  <si>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</si>
  <si>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</si>
  <si>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</si>
  <si>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</si>
  <si>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</si>
  <si>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</si>
  <si>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</si>
  <si>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</si>
  <si>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</si>
  <si>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</si>
  <si>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</si>
  <si>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</si>
  <si>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</si>
  <si>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</si>
  <si>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</si>
  <si>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</si>
  <si>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</si>
  <si>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</si>
  <si>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</si>
  <si>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</si>
  <si>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</si>
  <si>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</si>
  <si>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</si>
  <si>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</si>
  <si>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</si>
  <si>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</si>
  <si>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</si>
  <si>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</si>
  <si>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</si>
  <si>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</si>
  <si>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</si>
  <si>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</si>
  <si>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</si>
  <si>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</si>
  <si>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</si>
  <si>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</si>
  <si>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</si>
  <si>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</si>
  <si>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</si>
  <si>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</si>
  <si>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</si>
  <si>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</si>
  <si>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</si>
  <si>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</si>
  <si>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</si>
  <si>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</si>
  <si>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</si>
  <si>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</si>
  <si>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</si>
  <si>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</si>
  <si>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</si>
  <si>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</si>
  <si>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</si>
  <si>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</si>
  <si>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</si>
  <si>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</si>
  <si>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</si>
  <si>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</si>
  <si>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</si>
  <si>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</si>
  <si>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</si>
  <si>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</si>
  <si>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</si>
  <si>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</si>
  <si>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</si>
  <si>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</si>
  <si>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</si>
  <si>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</si>
  <si>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</si>
  <si>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</si>
  <si>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</si>
  <si>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</si>
  <si>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</si>
  <si>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</si>
  <si>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</si>
  <si>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</si>
  <si>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</si>
  <si>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</si>
  <si>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</si>
  <si>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</si>
  <si>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</si>
  <si>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</si>
  <si>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</si>
  <si>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</si>
  <si>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</si>
  <si>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</si>
  <si>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</si>
  <si>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</si>
  <si>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</si>
  <si>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</si>
  <si>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</si>
  <si>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</si>
  <si>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</si>
  <si>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</si>
  <si>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</si>
  <si>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</si>
  <si>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</si>
  <si>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</si>
  <si>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</si>
  <si>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</si>
  <si>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</si>
  <si>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</si>
  <si>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</si>
  <si>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</si>
  <si>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</si>
  <si>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</si>
  <si>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</si>
  <si>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</si>
  <si>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</si>
  <si>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</si>
  <si>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</si>
  <si>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</si>
  <si>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</si>
  <si>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</si>
  <si>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</si>
  <si>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</si>
  <si>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</si>
  <si>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</si>
  <si>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</si>
  <si>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</si>
  <si>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</si>
  <si>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</si>
  <si>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</si>
  <si>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</si>
  <si>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</si>
  <si>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</si>
  <si>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</si>
  <si>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</si>
  <si>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</si>
  <si>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</si>
  <si>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</si>
  <si>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</si>
  <si>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</si>
  <si>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</si>
  <si>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</si>
  <si>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</si>
  <si>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</si>
  <si>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</si>
  <si>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</si>
  <si>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</si>
  <si>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</si>
  <si>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</si>
  <si>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</si>
  <si>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</si>
  <si>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</si>
  <si>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</si>
  <si>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</si>
  <si>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</si>
  <si>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</si>
  <si>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</si>
  <si>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</si>
  <si>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</si>
  <si>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</si>
  <si>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</si>
  <si>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</si>
  <si>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</si>
  <si>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</si>
  <si>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</si>
  <si>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</si>
  <si>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</si>
  <si>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</si>
  <si>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</si>
  <si>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</si>
  <si>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</si>
  <si>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</si>
  <si>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</si>
  <si>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</si>
  <si>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</si>
  <si>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</si>
  <si>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</si>
  <si>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</si>
  <si>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</si>
  <si>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</si>
  <si>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</si>
  <si>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</si>
  <si>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</si>
  <si>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</si>
  <si>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</si>
  <si>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</si>
  <si>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</si>
  <si>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</si>
  <si>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</si>
  <si>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</si>
  <si>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</si>
  <si>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</si>
  <si>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</si>
  <si>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</si>
  <si>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</si>
  <si>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</si>
  <si>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</si>
  <si>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</si>
  <si>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</si>
  <si>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</si>
  <si>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</si>
  <si>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</si>
  <si>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</si>
  <si>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</si>
  <si>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</si>
  <si>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</si>
  <si>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</si>
  <si>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</si>
  <si>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</si>
  <si>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</si>
  <si>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</si>
  <si>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</si>
  <si>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</si>
  <si>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</si>
  <si>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</si>
  <si>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</si>
  <si>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</si>
  <si>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</si>
  <si>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</si>
  <si>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</si>
  <si>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</si>
  <si>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</si>
  <si>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</si>
  <si>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</si>
  <si>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</si>
  <si>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</si>
  <si>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</si>
  <si>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</si>
  <si>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</si>
  <si>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</si>
  <si>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</si>
  <si>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</si>
  <si>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</si>
  <si>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</si>
  <si>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</si>
  <si>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</si>
  <si>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</si>
  <si>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</si>
  <si>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</si>
  <si>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</si>
  <si>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</si>
  <si>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</si>
  <si>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</si>
  <si>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</si>
  <si>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</si>
  <si>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</si>
  <si>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</si>
  <si>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</si>
  <si>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</si>
  <si>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</si>
  <si>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</si>
  <si>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</si>
  <si>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</si>
  <si>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</si>
  <si>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</si>
  <si>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</si>
  <si>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</si>
  <si>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</si>
  <si>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</si>
  <si>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</si>
  <si>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</si>
  <si>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</si>
  <si>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</si>
  <si>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</si>
  <si>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</si>
  <si>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</si>
  <si>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</si>
  <si>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</si>
  <si>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</si>
  <si>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</si>
  <si>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</si>
  <si>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</si>
  <si>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</si>
  <si>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</si>
  <si>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</si>
  <si>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</si>
  <si>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</si>
  <si>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</si>
  <si>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</si>
  <si>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</si>
  <si>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</si>
  <si>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</si>
  <si>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</si>
  <si>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</si>
  <si>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</si>
  <si>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</si>
  <si>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</si>
  <si>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</si>
  <si>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</si>
  <si>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</si>
  <si>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</si>
  <si>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</si>
  <si>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</si>
  <si>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</si>
  <si>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</si>
  <si>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</si>
  <si>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</si>
  <si>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</si>
  <si>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</si>
  <si>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</si>
  <si>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</si>
  <si>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</si>
  <si>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</si>
  <si>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</si>
  <si>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</si>
  <si>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</si>
  <si>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</si>
  <si>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</si>
  <si>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</si>
  <si>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</si>
  <si>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</si>
  <si>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</si>
  <si>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</si>
  <si>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</si>
  <si>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</si>
  <si>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</si>
  <si>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</si>
  <si>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</si>
  <si>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</si>
  <si>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</si>
  <si>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</si>
  <si>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</si>
  <si>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</si>
  <si>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</si>
  <si>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</si>
  <si>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</si>
  <si>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</si>
  <si>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</si>
  <si>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</si>
  <si>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</si>
  <si>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</si>
  <si>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</si>
  <si>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</si>
  <si>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</si>
  <si>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</si>
  <si>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</si>
  <si>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</si>
  <si>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</si>
  <si>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</si>
  <si>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</si>
  <si>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</si>
  <si>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</si>
  <si>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</si>
  <si>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</si>
  <si>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</si>
  <si>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</si>
  <si>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</si>
  <si>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</si>
  <si>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</si>
  <si>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</si>
  <si>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</si>
  <si>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</si>
  <si>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</si>
  <si>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</si>
  <si>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</si>
  <si>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</si>
  <si>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</si>
  <si>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</si>
  <si>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</si>
  <si>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</si>
  <si>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</si>
  <si>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</si>
  <si>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</si>
  <si>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</si>
  <si>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</si>
  <si>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</si>
  <si>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</si>
  <si>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</si>
  <si>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</si>
  <si>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</si>
  <si>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</si>
  <si>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</si>
  <si>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</si>
  <si>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</si>
  <si>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</si>
  <si>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</si>
  <si>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</si>
  <si>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</si>
  <si>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</si>
  <si>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</si>
  <si>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</si>
  <si>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</si>
  <si>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</si>
  <si>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</si>
  <si>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</si>
  <si>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</si>
  <si>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</si>
  <si>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</si>
  <si>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</si>
  <si>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</si>
  <si>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</si>
  <si>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</si>
  <si>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</si>
  <si>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</si>
  <si>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</si>
  <si>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</si>
  <si>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</si>
  <si>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</si>
  <si>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</si>
  <si>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</si>
  <si>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</si>
  <si>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</si>
  <si>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</si>
  <si>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</si>
  <si>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</si>
  <si>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</si>
  <si>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</si>
  <si>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</si>
  <si>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</si>
  <si>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</si>
  <si>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</si>
  <si>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</si>
  <si>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</si>
  <si>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</si>
  <si>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</si>
  <si>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</si>
  <si>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</si>
  <si>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</si>
  <si>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</si>
  <si>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</si>
  <si>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</si>
  <si>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</si>
  <si>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</si>
  <si>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</si>
  <si>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</si>
  <si>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</si>
  <si>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</si>
  <si>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</si>
  <si>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</si>
  <si>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</si>
  <si>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</si>
  <si>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</si>
  <si>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</si>
  <si>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</si>
  <si>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</si>
  <si>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</si>
  <si>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</si>
  <si>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</si>
  <si>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</si>
  <si>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</si>
  <si>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</si>
  <si>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</si>
  <si>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</si>
  <si>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</si>
  <si>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</si>
  <si>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</si>
  <si>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</si>
  <si>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</si>
  <si>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</si>
  <si>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</si>
  <si>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</si>
  <si>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</si>
  <si>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</si>
  <si>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</si>
  <si>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</si>
  <si>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</si>
  <si>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</si>
  <si>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</si>
  <si>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</si>
  <si>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</si>
  <si>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</si>
  <si>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</si>
  <si>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</si>
  <si>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</si>
  <si>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</si>
  <si>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</si>
  <si>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</si>
  <si>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</si>
  <si>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</si>
  <si>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</si>
  <si>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</si>
  <si>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</si>
  <si>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</si>
  <si>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</si>
  <si>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</si>
  <si>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</si>
  <si>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</si>
  <si>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</si>
  <si>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</si>
  <si>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</si>
  <si>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</si>
  <si>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</si>
  <si>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</si>
  <si>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</si>
  <si>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</si>
  <si>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</si>
  <si>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</si>
  <si>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</si>
  <si>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</si>
  <si>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</si>
  <si>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</si>
  <si>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</si>
  <si>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</si>
  <si>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</si>
  <si>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</si>
  <si>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</si>
  <si>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</si>
  <si>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</si>
  <si>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</si>
  <si>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</si>
  <si>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</si>
  <si>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</si>
  <si>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</si>
  <si>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</si>
  <si>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</si>
  <si>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</si>
  <si>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</si>
  <si>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</si>
  <si>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</si>
  <si>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</si>
  <si>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</si>
  <si>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</si>
  <si>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</si>
  <si>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</si>
  <si>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</si>
  <si>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</si>
  <si>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</si>
  <si>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</si>
  <si>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</si>
  <si>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</si>
  <si>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</si>
  <si>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</si>
  <si>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</si>
  <si>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</si>
  <si>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</si>
  <si>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</si>
  <si>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</si>
  <si>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</si>
  <si>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</si>
  <si>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</si>
  <si>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</si>
  <si>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</si>
  <si>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</si>
  <si>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</si>
  <si>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</si>
  <si>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</si>
  <si>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</si>
  <si>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</si>
  <si>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</si>
  <si>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</si>
  <si>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</si>
  <si>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</si>
  <si>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</si>
  <si>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</si>
  <si>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</si>
  <si>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</si>
  <si>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</si>
  <si>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</si>
  <si>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</si>
  <si>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</si>
  <si>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</si>
  <si>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</si>
  <si>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</si>
  <si>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</si>
  <si>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</si>
  <si>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</si>
  <si>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</si>
  <si>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</si>
  <si>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</si>
  <si>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</si>
  <si>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</si>
  <si>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</si>
  <si>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</si>
  <si>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</si>
  <si>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</si>
  <si>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</si>
  <si>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</si>
  <si>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</si>
  <si>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</si>
  <si>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</si>
  <si>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</si>
  <si>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</si>
  <si>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</si>
  <si>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</si>
  <si>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</si>
  <si>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</si>
  <si>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</si>
  <si>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</si>
  <si>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</si>
  <si>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</si>
  <si>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</si>
  <si>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</si>
  <si>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</si>
  <si>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</si>
  <si>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</si>
  <si>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</si>
  <si>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</si>
  <si>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</si>
  <si>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</si>
  <si>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</si>
  <si>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</si>
  <si>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</si>
  <si>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</si>
  <si>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</si>
  <si>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</si>
  <si>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</si>
  <si>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</si>
  <si>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</si>
  <si>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</si>
  <si>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</si>
  <si>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</si>
  <si>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</si>
  <si>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</si>
  <si>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</si>
  <si>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</si>
  <si>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</si>
  <si>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</si>
  <si>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</si>
  <si>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</si>
  <si>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</si>
  <si>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</si>
  <si>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</si>
  <si>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</si>
  <si>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</si>
  <si>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</si>
  <si>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</si>
  <si>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</si>
  <si>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</si>
  <si>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</si>
  <si>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</si>
  <si>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</si>
  <si>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</si>
  <si>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</si>
  <si>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</si>
  <si>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</si>
  <si>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</si>
  <si>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</si>
  <si>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</si>
  <si>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</si>
  <si>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</si>
  <si>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</si>
  <si>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</si>
  <si>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</si>
  <si>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</si>
  <si>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</si>
  <si>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</si>
  <si>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</si>
  <si>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</si>
  <si>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</si>
  <si>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</si>
  <si>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</si>
  <si>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</si>
  <si>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</si>
  <si>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</si>
  <si>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</si>
  <si>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</si>
  <si>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</si>
  <si>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</si>
  <si>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</si>
  <si>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</si>
  <si>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</si>
  <si>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</si>
  <si>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</si>
  <si>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</si>
  <si>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</si>
  <si>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</si>
  <si>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</si>
  <si>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</si>
  <si>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</si>
  <si>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</si>
  <si>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</si>
  <si>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</si>
  <si>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</si>
  <si>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</si>
  <si>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</si>
  <si>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</si>
  <si>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</si>
  <si>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</si>
  <si>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</si>
  <si>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</si>
  <si>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</si>
  <si>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</si>
  <si>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</si>
  <si>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</si>
  <si>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</si>
  <si>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</si>
  <si>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</si>
  <si>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</si>
  <si>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</si>
  <si>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</si>
  <si>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</si>
  <si>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</si>
  <si>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</si>
  <si>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</si>
  <si>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</si>
  <si>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</si>
  <si>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</si>
  <si>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</si>
  <si>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</si>
  <si>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</si>
  <si>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</si>
  <si>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</si>
  <si>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</si>
  <si>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</si>
  <si>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</si>
  <si>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</si>
  <si>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</si>
  <si>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</si>
  <si>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</si>
  <si>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</si>
  <si>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</si>
  <si>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</si>
  <si>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</si>
  <si>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</si>
  <si>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</si>
  <si>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</si>
  <si>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</si>
  <si>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</si>
  <si>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</si>
  <si>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</si>
  <si>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</si>
  <si>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</si>
  <si>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</si>
  <si>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</si>
  <si>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</si>
  <si>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</si>
  <si>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</si>
  <si>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</si>
  <si>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</si>
  <si>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</si>
  <si>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</si>
  <si>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</si>
  <si>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</si>
  <si>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</si>
  <si>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</si>
  <si>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</si>
  <si>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</si>
  <si>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</si>
  <si>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</si>
  <si>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</si>
  <si>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</si>
  <si>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</si>
  <si>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</si>
  <si>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</si>
  <si>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</si>
  <si>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</si>
  <si>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</si>
  <si>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</si>
  <si>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</si>
  <si>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</si>
  <si>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</si>
  <si>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</si>
  <si>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</si>
  <si>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</si>
  <si>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</si>
  <si>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</si>
  <si>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</si>
  <si>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</si>
  <si>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</si>
  <si>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</si>
  <si>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</si>
  <si>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</si>
  <si>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</si>
  <si>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</si>
  <si>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</si>
  <si>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</si>
  <si>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</si>
  <si>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</si>
  <si>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</si>
  <si>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</si>
  <si>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</si>
  <si>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</si>
  <si>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</si>
  <si>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</si>
  <si>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</si>
  <si>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</si>
  <si>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</si>
  <si>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</si>
  <si>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</si>
  <si>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</si>
  <si>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</si>
  <si>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</si>
  <si>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</si>
  <si>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</si>
  <si>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</si>
  <si>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</si>
  <si>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</si>
  <si>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</si>
  <si>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</si>
  <si>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</si>
  <si>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</si>
  <si>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</si>
  <si>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</si>
  <si>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</si>
  <si>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</si>
  <si>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</si>
  <si>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</si>
  <si>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</si>
  <si>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</si>
  <si>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</si>
  <si>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</si>
  <si>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</si>
  <si>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</si>
  <si>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</si>
  <si>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</si>
  <si>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</si>
  <si>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</si>
  <si>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</si>
  <si>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</si>
  <si>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</si>
  <si>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</si>
  <si>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</si>
  <si>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</si>
  <si>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</si>
  <si>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</si>
  <si>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</si>
  <si>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</si>
  <si>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</si>
  <si>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</si>
  <si>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</si>
  <si>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</si>
  <si>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</si>
  <si>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</si>
  <si>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</si>
  <si>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</si>
  <si>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</si>
  <si>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</si>
  <si>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</si>
  <si>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</si>
  <si>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</si>
  <si>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</si>
  <si>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</si>
  <si>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</si>
  <si>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</si>
  <si>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</si>
  <si>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</si>
  <si>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</si>
  <si>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</si>
  <si>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</si>
  <si>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</si>
  <si>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</si>
  <si>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</si>
  <si>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</si>
  <si>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</si>
  <si>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</si>
  <si>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</si>
  <si>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</si>
  <si>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</si>
  <si>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</si>
  <si>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</si>
  <si>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</si>
  <si>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</si>
  <si>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</si>
  <si>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</si>
  <si>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</si>
  <si>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</si>
  <si>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</si>
  <si>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</si>
  <si>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</si>
  <si>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</si>
  <si>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</si>
  <si>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</si>
  <si>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</si>
  <si>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</si>
  <si>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</si>
  <si>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</si>
  <si>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</si>
  <si>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</si>
  <si>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</si>
  <si>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</si>
  <si>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</si>
  <si>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</si>
  <si>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</si>
  <si>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</si>
  <si>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</si>
  <si>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</si>
  <si>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</si>
  <si>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</si>
  <si>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</si>
  <si>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</si>
  <si>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</si>
  <si>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</si>
  <si>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</si>
  <si>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</si>
  <si>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</si>
  <si>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</si>
  <si>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</si>
  <si>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</si>
  <si>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</si>
  <si>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</si>
  <si>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</si>
  <si>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</si>
  <si>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</si>
  <si>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</si>
  <si>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</si>
  <si>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</si>
  <si>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</si>
  <si>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</si>
  <si>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</si>
  <si>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</si>
  <si>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</si>
  <si>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</si>
  <si>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</si>
  <si>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</si>
  <si>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</si>
  <si>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</si>
  <si>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</si>
  <si>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</si>
  <si>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</si>
  <si>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</si>
  <si>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</si>
  <si>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</si>
  <si>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</si>
  <si>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</si>
  <si>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</si>
  <si>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</si>
  <si>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</si>
  <si>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</si>
  <si>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</si>
  <si>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</si>
  <si>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</si>
  <si>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</si>
  <si>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</si>
  <si>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</si>
  <si>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</si>
  <si>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</si>
  <si>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</si>
  <si>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</si>
  <si>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</si>
  <si>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</si>
  <si>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</si>
  <si>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</si>
  <si>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</si>
  <si>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</si>
  <si>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</si>
  <si>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</si>
  <si>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</si>
  <si>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</si>
  <si>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</si>
  <si>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</si>
  <si>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</si>
  <si>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</si>
  <si>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</si>
  <si>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</si>
  <si>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</si>
  <si>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</si>
  <si>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</si>
  <si>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</si>
  <si>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</si>
  <si>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</si>
  <si>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</si>
  <si>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</si>
  <si>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</si>
  <si>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</si>
  <si>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</si>
  <si>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</si>
  <si>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</si>
  <si>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</si>
  <si>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</si>
  <si>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</si>
  <si>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</si>
  <si>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</si>
  <si>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</si>
  <si>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</si>
  <si>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</si>
  <si>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</si>
  <si>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</si>
  <si>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</si>
  <si>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</si>
  <si>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</si>
  <si>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</si>
  <si>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</si>
  <si>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</si>
  <si>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</si>
  <si>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</si>
  <si>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</si>
  <si>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</si>
  <si>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</si>
  <si>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</si>
  <si>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</si>
  <si>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</si>
  <si>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</si>
  <si>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</si>
  <si>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</si>
  <si>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</si>
  <si>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</si>
  <si>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</si>
  <si>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</si>
  <si>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</si>
  <si>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</si>
  <si>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</si>
  <si>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</si>
  <si>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</si>
  <si>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</si>
  <si>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</si>
  <si>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</si>
  <si>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</si>
  <si>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</si>
  <si>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</si>
  <si>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</si>
  <si>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</si>
  <si>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</si>
  <si>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</si>
  <si>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</si>
  <si>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</si>
  <si>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</si>
  <si>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</si>
  <si>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</si>
  <si>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</si>
  <si>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</si>
  <si>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</si>
  <si>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</si>
  <si>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</si>
  <si>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</si>
  <si>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</si>
  <si>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</si>
  <si>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</si>
  <si>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</si>
  <si>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</si>
  <si>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</si>
  <si>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</si>
  <si>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</si>
  <si>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</si>
  <si>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</si>
  <si>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</si>
  <si>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</si>
  <si>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</si>
  <si>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</si>
  <si>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</si>
  <si>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</si>
  <si>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</si>
  <si>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</si>
  <si>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</si>
  <si>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</si>
  <si>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</si>
  <si>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</si>
  <si>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</si>
  <si>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</si>
  <si>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</si>
  <si>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</si>
  <si>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</si>
  <si>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</si>
  <si>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</si>
  <si>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</si>
  <si>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</si>
  <si>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</si>
  <si>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</si>
  <si>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</si>
  <si>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</si>
  <si>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</si>
  <si>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</si>
  <si>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</si>
  <si>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</si>
  <si>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</si>
  <si>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</si>
  <si>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</si>
  <si>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</si>
  <si>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</si>
  <si>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</si>
  <si>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</si>
  <si>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</si>
  <si>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</si>
  <si>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</si>
  <si>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</si>
  <si>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</si>
  <si>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</si>
  <si>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</si>
  <si>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</si>
  <si>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</si>
  <si>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</si>
  <si>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</si>
  <si>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</si>
  <si>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</si>
  <si>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</si>
  <si>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</si>
  <si>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</si>
  <si>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</si>
  <si>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</si>
  <si>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</si>
  <si>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</si>
  <si>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</si>
  <si>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</si>
  <si>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</si>
  <si>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</si>
  <si>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</si>
  <si>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</si>
  <si>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</si>
  <si>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</si>
  <si>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</si>
  <si>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</si>
  <si>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</si>
  <si>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</si>
  <si>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</si>
  <si>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</si>
  <si>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</si>
  <si>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</si>
  <si>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</si>
  <si>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</si>
  <si>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</si>
  <si>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</si>
  <si>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</si>
  <si>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</si>
  <si>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</si>
  <si>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</si>
  <si>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</si>
  <si>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</si>
  <si>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</si>
  <si>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</si>
  <si>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</si>
  <si>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</si>
  <si>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</si>
  <si>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</si>
  <si>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</si>
  <si>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</si>
  <si>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</si>
  <si>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</si>
  <si>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</si>
  <si>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</si>
  <si>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</si>
  <si>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</si>
  <si>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</si>
  <si>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</si>
  <si>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</si>
  <si>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</si>
  <si>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</si>
  <si>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</si>
  <si>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</si>
  <si>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</si>
  <si>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</si>
  <si>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</si>
  <si>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</si>
  <si>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</si>
  <si>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</si>
  <si>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</si>
  <si>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</si>
  <si>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</si>
  <si>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</si>
  <si>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</si>
  <si>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</si>
  <si>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</si>
  <si>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</si>
  <si>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</si>
  <si>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</si>
  <si>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</si>
  <si>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</si>
  <si>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</si>
  <si>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</si>
  <si>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</si>
  <si>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</si>
  <si>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</si>
  <si>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</si>
  <si>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</si>
  <si>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</si>
  <si>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</si>
  <si>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</si>
  <si>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</si>
  <si>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</si>
  <si>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</si>
  <si>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</si>
  <si>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</si>
  <si>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</si>
  <si>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</si>
  <si>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</si>
  <si>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</si>
  <si>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</si>
  <si>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</si>
  <si>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</si>
  <si>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</si>
  <si>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</si>
  <si>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</si>
  <si>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</si>
  <si>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</si>
  <si>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</si>
  <si>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</si>
  <si>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</si>
  <si>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</si>
  <si>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</si>
  <si>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</si>
  <si>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</si>
  <si>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</si>
  <si>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</si>
  <si>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</si>
  <si>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</si>
  <si>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</si>
  <si>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</si>
  <si>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</si>
  <si>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</si>
  <si>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</si>
  <si>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</si>
  <si>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</si>
  <si>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</si>
  <si>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</si>
  <si>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</si>
  <si>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</si>
  <si>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</si>
  <si>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</si>
  <si>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</si>
  <si>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</si>
  <si>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</si>
  <si>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</si>
  <si>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</si>
  <si>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</si>
  <si>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</si>
  <si>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</si>
  <si>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</si>
  <si>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</si>
  <si>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</si>
  <si>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</si>
  <si>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</si>
  <si>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</si>
  <si>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</si>
  <si>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</si>
  <si>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</si>
  <si>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</si>
  <si>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</si>
  <si>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</si>
  <si>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</si>
  <si>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</si>
  <si>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</si>
  <si>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</si>
  <si>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</si>
  <si>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</si>
  <si>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</si>
  <si>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</si>
  <si>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</si>
  <si>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</si>
  <si>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</si>
  <si>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</si>
  <si>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</si>
  <si>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</si>
  <si>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</si>
  <si>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</si>
  <si>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</si>
  <si>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</si>
  <si>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</si>
  <si>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</si>
  <si>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</si>
  <si>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</si>
  <si>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</si>
  <si>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</si>
  <si>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</si>
  <si>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</si>
  <si>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</si>
  <si>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</si>
  <si>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</si>
  <si>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</si>
  <si>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</si>
  <si>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</si>
  <si>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</si>
  <si>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</si>
  <si>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</si>
  <si>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</si>
  <si>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</si>
  <si>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</si>
  <si>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</si>
  <si>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</si>
  <si>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</si>
  <si>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</si>
  <si>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</si>
  <si>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</si>
  <si>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</si>
  <si>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</si>
  <si>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</si>
  <si>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</si>
  <si>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</si>
  <si>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</si>
  <si>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</si>
  <si>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</si>
  <si>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</si>
  <si>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</si>
  <si>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</si>
  <si>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</si>
  <si>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</si>
  <si>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</si>
  <si>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</si>
  <si>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</si>
  <si>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</si>
  <si>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</si>
  <si>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</si>
  <si>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</si>
  <si>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</si>
  <si>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</si>
  <si>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</si>
  <si>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</si>
  <si>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</si>
  <si>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</si>
  <si>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</si>
  <si>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</si>
  <si>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</si>
  <si>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</si>
  <si>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</si>
  <si>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</si>
  <si>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</si>
  <si>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</si>
  <si>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</si>
  <si>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</si>
  <si>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</si>
  <si>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</si>
  <si>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</si>
  <si>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</si>
  <si>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</si>
  <si>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</si>
  <si>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</si>
  <si>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</si>
  <si>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</si>
  <si>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</si>
  <si>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</si>
  <si>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</si>
  <si>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</si>
  <si>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</si>
  <si>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</si>
  <si>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</si>
  <si>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</si>
  <si>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</si>
  <si>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</si>
  <si>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</si>
  <si>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</si>
  <si>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</si>
  <si>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</si>
  <si>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</si>
  <si>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</si>
  <si>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</si>
  <si>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</si>
  <si>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</si>
  <si>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</si>
  <si>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</si>
  <si>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</si>
  <si>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</si>
  <si>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</si>
  <si>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</si>
  <si>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</si>
  <si>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</si>
  <si>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</si>
  <si>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</si>
  <si>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</si>
  <si>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</si>
  <si>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</si>
  <si>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</si>
  <si>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</si>
  <si>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</si>
  <si>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</si>
  <si>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</si>
  <si>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</si>
  <si>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</si>
  <si>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</si>
  <si>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</si>
  <si>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</si>
  <si>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</si>
  <si>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</si>
  <si>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</si>
  <si>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</si>
  <si>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</si>
  <si>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</si>
  <si>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</si>
  <si>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</si>
  <si>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</si>
  <si>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</si>
  <si>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</si>
  <si>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</si>
  <si>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</si>
  <si>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</si>
  <si>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</si>
  <si>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</si>
  <si>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</si>
  <si>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</si>
  <si>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</si>
  <si>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</si>
  <si>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</si>
  <si>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</si>
  <si>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</si>
  <si>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</si>
  <si>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</si>
  <si>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</si>
  <si>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</si>
  <si>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</si>
  <si>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</si>
  <si>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</si>
  <si>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</si>
  <si>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</si>
  <si>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</si>
  <si>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</si>
  <si>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</si>
  <si>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</si>
  <si>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</si>
  <si>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</si>
  <si>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</si>
  <si>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</si>
  <si>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</si>
  <si>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</si>
  <si>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</si>
  <si>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</si>
  <si>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</si>
  <si>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</si>
  <si>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</si>
  <si>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</si>
  <si>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</si>
  <si>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</si>
  <si>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</si>
  <si>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</si>
  <si>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</si>
  <si>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</si>
  <si>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</si>
  <si>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</si>
  <si>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</si>
  <si>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</si>
  <si>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</si>
  <si>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</si>
  <si>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</si>
  <si>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</si>
  <si>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</si>
  <si>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</si>
  <si>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</si>
  <si>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</si>
  <si>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</si>
  <si>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</si>
  <si>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</si>
  <si>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</si>
  <si>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</si>
  <si>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</si>
  <si>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</si>
  <si>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</si>
  <si>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</si>
  <si>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</si>
  <si>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</si>
  <si>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</si>
  <si>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</si>
  <si>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</si>
  <si>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</si>
  <si>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</si>
  <si>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</si>
  <si>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</si>
  <si>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</si>
  <si>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</si>
  <si>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</si>
  <si>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</si>
  <si>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</si>
  <si>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</si>
  <si>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</si>
  <si>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</si>
  <si>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</si>
  <si>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</si>
  <si>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</si>
  <si>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</si>
  <si>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</si>
  <si>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</si>
  <si>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</si>
  <si>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</si>
  <si>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</si>
  <si>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</si>
  <si>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</si>
  <si>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</si>
  <si>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</si>
  <si>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</si>
  <si>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</si>
  <si>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</si>
  <si>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</si>
  <si>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</si>
  <si>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</si>
  <si>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</si>
  <si>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</si>
  <si>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</si>
  <si>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</si>
  <si>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</si>
  <si>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</si>
  <si>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</si>
  <si>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</si>
  <si>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</si>
  <si>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</si>
  <si>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</si>
  <si>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</si>
  <si>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</si>
  <si>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</si>
  <si>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</si>
  <si>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</si>
  <si>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</si>
  <si>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</si>
  <si>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</si>
  <si>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</si>
  <si>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</si>
  <si>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</si>
  <si>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</si>
  <si>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</si>
  <si>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</si>
  <si>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</si>
  <si>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</si>
  <si>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</si>
  <si>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</si>
  <si>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</si>
  <si>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</si>
  <si>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</si>
  <si>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</si>
  <si>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</si>
  <si>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</si>
  <si>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</si>
  <si>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</si>
  <si>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</si>
  <si>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</si>
  <si>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</si>
  <si>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</si>
  <si>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</si>
  <si>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</si>
  <si>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</si>
  <si>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</si>
  <si>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</si>
  <si>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</si>
  <si>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</si>
  <si>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</si>
  <si>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</si>
  <si>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</si>
  <si>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</si>
  <si>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</si>
  <si>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</si>
  <si>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</si>
  <si>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</si>
  <si>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</si>
  <si>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</si>
  <si>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</si>
  <si>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</si>
  <si>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</si>
  <si>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</si>
  <si>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</si>
  <si>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</si>
  <si>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</si>
  <si>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</si>
  <si>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</si>
  <si>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</si>
  <si>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</si>
  <si>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</si>
  <si>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</si>
  <si>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</si>
  <si>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</si>
  <si>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</si>
  <si>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</si>
  <si>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</si>
  <si>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</si>
  <si>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</si>
  <si>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</si>
  <si>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</si>
  <si>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</si>
  <si>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</si>
  <si>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</si>
  <si>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</si>
  <si>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</si>
  <si>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</si>
  <si>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</si>
  <si>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</si>
  <si>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</si>
  <si>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</si>
  <si>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</si>
  <si>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</si>
  <si>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</si>
  <si>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</si>
  <si>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</si>
  <si>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</si>
  <si>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</si>
  <si>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</si>
  <si>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</si>
  <si>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</si>
  <si>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</si>
  <si>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</si>
  <si>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</si>
  <si>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</si>
  <si>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</si>
  <si>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</si>
  <si>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</si>
  <si>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</si>
  <si>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</si>
  <si>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</si>
  <si>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</si>
  <si>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</si>
  <si>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</si>
  <si>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</si>
  <si>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</si>
  <si>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</si>
  <si>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</si>
  <si>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</si>
  <si>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</si>
  <si>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</si>
  <si>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</si>
  <si>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</si>
  <si>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</si>
  <si>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</si>
  <si>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</si>
  <si>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</si>
  <si>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</si>
  <si>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</si>
  <si>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</si>
  <si>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</si>
  <si>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</si>
  <si>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</si>
  <si>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</si>
  <si>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</si>
  <si>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</si>
  <si>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</si>
  <si>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</si>
  <si>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</si>
  <si>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</si>
  <si>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</si>
  <si>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</si>
  <si>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</si>
  <si>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</si>
  <si>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</si>
  <si>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</si>
  <si>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</si>
  <si>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</si>
  <si>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</si>
  <si>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</si>
  <si>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</si>
  <si>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</si>
  <si>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</si>
  <si>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</si>
  <si>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</si>
  <si>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</si>
  <si>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</si>
  <si>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</si>
  <si>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</si>
  <si>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</si>
  <si>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</si>
  <si>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</si>
  <si>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</si>
  <si>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</si>
  <si>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</si>
  <si>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</si>
  <si>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</si>
  <si>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</si>
  <si>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</si>
  <si>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</si>
  <si>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</si>
  <si>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</si>
  <si>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</si>
  <si>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</si>
  <si>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</si>
  <si>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</si>
  <si>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</si>
  <si>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</si>
  <si>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</si>
  <si>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</si>
  <si>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</si>
  <si>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</si>
  <si>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</si>
  <si>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</si>
  <si>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</si>
  <si>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</si>
  <si>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</si>
  <si>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</si>
  <si>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</si>
  <si>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</si>
  <si>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</si>
  <si>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</si>
  <si>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</si>
  <si>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</si>
  <si>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</si>
  <si>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</si>
  <si>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</si>
  <si>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</si>
  <si>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</si>
  <si>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</si>
  <si>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</si>
  <si>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</si>
  <si>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</si>
  <si>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</si>
  <si>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</si>
  <si>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</si>
  <si>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</si>
  <si>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</si>
  <si>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</si>
  <si>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</si>
  <si>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</si>
  <si>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</si>
  <si>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</si>
  <si>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</si>
  <si>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</si>
  <si>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</si>
  <si>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</si>
  <si>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</si>
  <si>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</si>
  <si>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</si>
  <si>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</si>
  <si>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</si>
  <si>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</si>
  <si>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</si>
  <si>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</si>
  <si>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</si>
  <si>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</si>
  <si>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</si>
  <si>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</si>
  <si>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</si>
  <si>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</si>
  <si>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</si>
  <si>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</si>
  <si>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</si>
  <si>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</si>
  <si>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</si>
  <si>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</si>
  <si>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</si>
  <si>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</si>
  <si>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</si>
  <si>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</si>
  <si>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</si>
  <si>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</si>
  <si>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</si>
  <si>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</si>
  <si>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</si>
  <si>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</si>
  <si>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</si>
  <si>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</si>
  <si>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</si>
  <si>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</si>
  <si>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</si>
  <si>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</si>
  <si>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</si>
  <si>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</si>
  <si>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</si>
  <si>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</si>
  <si>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</si>
  <si>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</si>
  <si>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</si>
  <si>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</si>
  <si>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</si>
  <si>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</si>
  <si>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</si>
  <si>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</si>
  <si>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</si>
  <si>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</si>
  <si>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</si>
  <si>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</si>
  <si>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</si>
  <si>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</si>
  <si>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</si>
  <si>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</si>
  <si>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</si>
  <si>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</si>
  <si>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</si>
  <si>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</si>
  <si>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</si>
  <si>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</si>
  <si>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</si>
  <si>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</si>
  <si>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</si>
  <si>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</si>
  <si>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</si>
  <si>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</si>
  <si>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</si>
  <si>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</si>
  <si>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</si>
  <si>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</si>
  <si>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</si>
  <si>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</si>
  <si>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</si>
  <si>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</si>
  <si>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</si>
  <si>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</si>
  <si>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</si>
  <si>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</si>
  <si>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</si>
  <si>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</si>
  <si>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</si>
  <si>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</si>
  <si>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</si>
  <si>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</si>
  <si>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</si>
  <si>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</si>
  <si>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</si>
  <si>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</si>
  <si>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</si>
  <si>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</si>
  <si>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</si>
  <si>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</si>
  <si>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</si>
  <si>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</si>
  <si>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</si>
  <si>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</si>
  <si>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</si>
  <si>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</si>
  <si>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</si>
  <si>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</si>
  <si>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</si>
  <si>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</si>
  <si>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</si>
  <si>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</si>
  <si>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</si>
  <si>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</si>
  <si>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</si>
  <si>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</si>
  <si>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</si>
  <si>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</si>
  <si>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</si>
  <si>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</si>
  <si>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</si>
  <si>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</si>
  <si>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</si>
  <si>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</si>
  <si>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</si>
  <si>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</si>
  <si>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</si>
  <si>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</si>
  <si>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</si>
  <si>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</si>
  <si>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</si>
  <si>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</si>
  <si>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</si>
  <si>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</si>
  <si>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</si>
  <si>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</si>
  <si>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</si>
  <si>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</si>
  <si>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</si>
  <si>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</si>
  <si>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</si>
  <si>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</si>
  <si>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</si>
  <si>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</si>
  <si>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</si>
  <si>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</si>
  <si>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</si>
  <si>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</si>
  <si>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</si>
  <si>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</si>
  <si>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</si>
  <si>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</si>
  <si>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</si>
  <si>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</si>
  <si>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</si>
  <si>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</si>
  <si>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</si>
  <si>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</si>
  <si>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</si>
  <si>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</si>
  <si>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</si>
  <si>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</si>
  <si>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</si>
  <si>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</si>
  <si>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</si>
  <si>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</si>
  <si>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</si>
  <si>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</si>
  <si>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</si>
  <si>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</si>
  <si>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</si>
  <si>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</si>
  <si>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</si>
  <si>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</si>
  <si>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</si>
  <si>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</si>
  <si>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</si>
  <si>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</si>
  <si>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</si>
  <si>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</si>
  <si>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</si>
  <si>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</si>
  <si>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</si>
  <si>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</si>
  <si>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</si>
  <si>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</si>
  <si>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</si>
  <si>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</si>
  <si>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</si>
  <si>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</si>
  <si>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</si>
  <si>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</si>
  <si>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</si>
  <si>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</si>
  <si>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</si>
  <si>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</si>
  <si>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</si>
  <si>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</si>
  <si>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</si>
  <si>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</si>
  <si>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</si>
  <si>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</si>
  <si>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</si>
  <si>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</si>
  <si>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</si>
  <si>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</si>
  <si>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</si>
  <si>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</si>
  <si>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</si>
  <si>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</si>
  <si>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</si>
  <si>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</si>
  <si>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</si>
  <si>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</si>
  <si>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</si>
  <si>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</si>
  <si>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</si>
  <si>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</si>
  <si>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</si>
  <si>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</si>
  <si>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</si>
  <si>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</si>
  <si>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</si>
  <si>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</si>
  <si>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</si>
  <si>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</si>
  <si>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</si>
  <si>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</si>
  <si>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</si>
  <si>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</si>
  <si>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</si>
  <si>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</si>
  <si>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</si>
  <si>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</si>
  <si>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</si>
  <si>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</si>
  <si>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</si>
  <si>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</si>
  <si>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</si>
  <si>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</si>
  <si>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</si>
  <si>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</si>
  <si>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</si>
  <si>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</si>
  <si>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</si>
  <si>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</si>
  <si>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</si>
  <si>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</si>
  <si>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</si>
  <si>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</si>
  <si>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</si>
  <si>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</si>
  <si>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</si>
  <si>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</si>
  <si>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</si>
  <si>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</si>
  <si>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</si>
  <si>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</si>
  <si>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</si>
  <si>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</si>
  <si>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</si>
  <si>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</si>
  <si>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</si>
  <si>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</si>
  <si>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</si>
  <si>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</si>
  <si>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</si>
  <si>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</si>
  <si>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</si>
  <si>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</si>
  <si>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</si>
  <si>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</si>
  <si>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</si>
  <si>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</si>
  <si>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</si>
  <si>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</si>
  <si>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</si>
  <si>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</si>
  <si>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</si>
  <si>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</si>
  <si>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</si>
  <si>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</si>
  <si>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</si>
  <si>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</si>
  <si>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</si>
  <si>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</si>
  <si>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</si>
  <si>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</si>
  <si>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</si>
  <si>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</si>
  <si>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</si>
  <si>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</si>
  <si>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</si>
  <si>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</si>
  <si>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</si>
  <si>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</si>
  <si>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</si>
  <si>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</si>
  <si>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</si>
  <si>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</si>
  <si>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</si>
  <si>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</si>
  <si>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</si>
  <si>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</si>
  <si>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</si>
  <si>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</si>
  <si>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</si>
  <si>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</si>
  <si>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</si>
  <si>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</si>
  <si>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</si>
  <si>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</si>
  <si>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</si>
  <si>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</si>
  <si>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</si>
  <si>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</si>
  <si>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</si>
  <si>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</si>
  <si>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</si>
  <si>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</si>
  <si>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</si>
  <si>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</si>
  <si>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</si>
  <si>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</si>
  <si>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</si>
  <si>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</si>
  <si>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</si>
  <si>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</si>
  <si>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</si>
  <si>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</si>
  <si>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</si>
  <si>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</si>
  <si>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</si>
  <si>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</si>
  <si>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</si>
  <si>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</si>
  <si>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</si>
  <si>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</si>
  <si>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</si>
  <si>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</si>
  <si>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</si>
  <si>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</si>
  <si>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</si>
  <si>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</si>
  <si>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</si>
  <si>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</si>
  <si>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</si>
  <si>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</si>
  <si>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</si>
  <si>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</si>
  <si>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</si>
  <si>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</si>
  <si>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</si>
  <si>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</si>
  <si>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</si>
  <si>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</si>
  <si>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</si>
  <si>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</si>
  <si>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</si>
  <si>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</si>
  <si>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</si>
  <si>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</si>
  <si>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</si>
  <si>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</si>
  <si>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</si>
  <si>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</si>
  <si>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</si>
  <si>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</si>
  <si>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</si>
  <si>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</si>
  <si>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</si>
  <si>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</si>
  <si>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</si>
  <si>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</si>
  <si>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</si>
  <si>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</si>
  <si>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</si>
  <si>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</si>
  <si>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</si>
  <si>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</si>
  <si>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</si>
  <si>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</si>
  <si>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</si>
  <si>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</si>
  <si>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</si>
  <si>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</si>
  <si>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</si>
  <si>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</si>
  <si>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</si>
  <si>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</si>
  <si>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</si>
  <si>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</si>
  <si>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</si>
  <si>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</si>
  <si>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</si>
  <si>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</si>
  <si>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</si>
  <si>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</si>
  <si>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</si>
  <si>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</si>
  <si>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</si>
  <si>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</si>
  <si>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</si>
  <si>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</si>
  <si>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</si>
  <si>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</si>
  <si>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</si>
  <si>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</si>
  <si>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</si>
  <si>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</si>
  <si>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</si>
  <si>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</si>
  <si>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</si>
  <si>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</si>
  <si>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</si>
  <si>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</si>
  <si>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</si>
  <si>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</si>
  <si>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</si>
  <si>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</si>
  <si>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</si>
  <si>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</si>
  <si>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</si>
  <si>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</si>
  <si>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</si>
  <si>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</si>
  <si>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</si>
  <si>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</si>
  <si>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</si>
  <si>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</si>
  <si>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</si>
  <si>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</si>
  <si>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</si>
  <si>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</si>
  <si>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</si>
  <si>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</si>
  <si>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</si>
  <si>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</si>
  <si>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</si>
  <si>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</si>
  <si>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</si>
  <si>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</si>
  <si>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</si>
  <si>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</si>
  <si>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</si>
  <si>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</si>
  <si>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</si>
  <si>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</si>
  <si>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</si>
  <si>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</si>
  <si>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</si>
  <si>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</si>
  <si>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</si>
  <si>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</si>
  <si>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</si>
  <si>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</si>
  <si>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</si>
  <si>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</si>
  <si>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</si>
  <si>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</si>
  <si>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</si>
  <si>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</si>
  <si>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</si>
  <si>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</si>
  <si>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</si>
  <si>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</si>
  <si>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</si>
  <si>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</si>
  <si>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</si>
  <si>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</si>
  <si>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</si>
  <si>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</si>
  <si>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</si>
  <si>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</si>
  <si>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</si>
  <si>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</si>
  <si>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</si>
  <si>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</si>
  <si>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</si>
  <si>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</si>
  <si>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</si>
  <si>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</si>
  <si>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</si>
  <si>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</si>
  <si>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</si>
  <si>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</si>
  <si>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</si>
  <si>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</si>
  <si>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</si>
  <si>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</si>
  <si>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</si>
  <si>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</si>
  <si>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</si>
  <si>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</si>
  <si>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</si>
  <si>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</si>
  <si>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</si>
  <si>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</si>
  <si>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</si>
  <si>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</si>
  <si>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</si>
  <si>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</si>
  <si>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</si>
  <si>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</si>
  <si>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</si>
  <si>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</si>
  <si>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</si>
  <si>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</si>
  <si>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</si>
  <si>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</si>
  <si>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</si>
  <si>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</si>
  <si>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</si>
  <si>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</si>
  <si>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</si>
  <si>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</si>
  <si>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</si>
  <si>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</si>
  <si>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</si>
  <si>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</si>
  <si>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</si>
  <si>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</si>
  <si>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</si>
  <si>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</si>
  <si>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</si>
  <si>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</si>
  <si>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</si>
  <si>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</si>
  <si>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</si>
  <si>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</si>
  <si>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</si>
  <si>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</si>
  <si>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</si>
  <si>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</si>
  <si>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</si>
  <si>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</si>
  <si>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</si>
  <si>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</si>
  <si>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</si>
  <si>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</si>
  <si>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</si>
  <si>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</si>
  <si>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</si>
  <si>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</si>
  <si>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</si>
  <si>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</si>
  <si>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</si>
  <si>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</si>
  <si>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</si>
  <si>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</si>
  <si>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</si>
  <si>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</si>
  <si>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</si>
  <si>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</si>
  <si>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</si>
  <si>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</si>
  <si>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</si>
  <si>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</si>
  <si>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</si>
  <si>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</si>
  <si>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</si>
  <si>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</si>
  <si>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</si>
  <si>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</si>
  <si>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</si>
  <si>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</si>
  <si>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</si>
  <si>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</si>
  <si>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</si>
  <si>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</si>
  <si>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</si>
  <si>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</si>
  <si>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</si>
  <si>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</si>
  <si>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</si>
  <si>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</si>
  <si>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</si>
  <si>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</si>
  <si>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</si>
  <si>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</si>
  <si>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</si>
  <si>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</si>
  <si>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</si>
  <si>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</si>
  <si>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</si>
  <si>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</si>
  <si>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</si>
  <si>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</si>
  <si>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</si>
  <si>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</si>
  <si>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</si>
  <si>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</si>
  <si>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</si>
  <si>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</si>
  <si>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</si>
  <si>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</si>
  <si>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</si>
  <si>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</si>
  <si>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</si>
  <si>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</si>
  <si>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</si>
  <si>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</si>
  <si>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</si>
  <si>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</si>
  <si>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</si>
  <si>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</si>
  <si>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</si>
  <si>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</si>
  <si>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</si>
  <si>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</si>
  <si>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</si>
  <si>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</si>
  <si>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</si>
  <si>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</si>
  <si>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</si>
  <si>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</si>
  <si>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</si>
  <si>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</si>
  <si>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</si>
  <si>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</si>
  <si>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</si>
  <si>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</si>
  <si>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</si>
  <si>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</si>
  <si>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</si>
  <si>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</si>
  <si>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</si>
  <si>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</si>
  <si>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</si>
  <si>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</si>
  <si>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</si>
  <si>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</si>
  <si>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</si>
  <si>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</si>
  <si>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</si>
  <si>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</si>
  <si>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</si>
  <si>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</si>
  <si>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</si>
  <si>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</si>
  <si>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</si>
  <si>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</si>
  <si>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</si>
  <si>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</si>
  <si>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</si>
  <si>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</si>
  <si>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</si>
  <si>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</si>
  <si>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</si>
  <si>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</si>
  <si>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</si>
  <si>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</si>
  <si>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</si>
  <si>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</si>
  <si>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</si>
  <si>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</si>
  <si>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</si>
  <si>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</si>
  <si>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</si>
  <si>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</si>
  <si>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</si>
  <si>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</si>
  <si>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</si>
  <si>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</si>
  <si>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</si>
  <si>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</si>
  <si>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</si>
  <si>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</si>
  <si>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</si>
  <si>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</si>
  <si>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</si>
  <si>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</si>
  <si>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</si>
  <si>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</si>
  <si>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</si>
  <si>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</si>
  <si>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</si>
  <si>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</si>
  <si>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</si>
  <si>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</si>
  <si>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</si>
  <si>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</si>
  <si>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</si>
  <si>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</si>
  <si>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</si>
  <si>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</si>
  <si>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</si>
  <si>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</si>
  <si>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</si>
  <si>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</si>
  <si>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</si>
  <si>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</si>
  <si>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</si>
  <si>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</si>
  <si>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</si>
  <si>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</si>
  <si>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</si>
  <si>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</si>
  <si>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</si>
  <si>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</si>
  <si>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</si>
  <si>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</si>
  <si>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</si>
  <si>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</si>
  <si>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</si>
  <si>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</si>
  <si>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</si>
  <si>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</si>
  <si>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</si>
  <si>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</si>
  <si>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</si>
  <si>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</si>
  <si>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</si>
  <si>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</si>
  <si>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</si>
  <si>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</si>
  <si>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</si>
  <si>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</si>
  <si>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</si>
  <si>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</si>
  <si>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</si>
  <si>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</si>
  <si>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</si>
  <si>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</si>
  <si>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</si>
  <si>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</si>
  <si>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</si>
  <si>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</si>
  <si>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</si>
  <si>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</si>
  <si>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</si>
  <si>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</si>
  <si>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</si>
  <si>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</si>
  <si>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</si>
  <si>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</si>
  <si>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</si>
  <si>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</si>
  <si>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</si>
  <si>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</si>
  <si>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</si>
  <si>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</si>
  <si>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</si>
  <si>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</si>
  <si>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</si>
  <si>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</si>
  <si>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</si>
  <si>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</si>
  <si>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</si>
  <si>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</si>
  <si>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</si>
  <si>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</si>
  <si>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</si>
  <si>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</si>
  <si>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</si>
  <si>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</si>
  <si>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</si>
  <si>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</si>
  <si>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</si>
  <si>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</si>
  <si>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</si>
  <si>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</si>
  <si>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</si>
  <si>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</si>
  <si>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</si>
  <si>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</si>
  <si>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</si>
  <si>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</si>
  <si>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</si>
  <si>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</si>
  <si>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</si>
  <si>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</si>
  <si>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</si>
  <si>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</si>
  <si>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</si>
  <si>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</si>
  <si>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</si>
  <si>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</si>
  <si>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</si>
  <si>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</si>
  <si>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</si>
  <si>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</si>
  <si>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</si>
  <si>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</si>
  <si>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</si>
  <si>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</si>
  <si>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</si>
  <si>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</si>
  <si>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</si>
  <si>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</si>
  <si>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</si>
  <si>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</si>
  <si>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</si>
  <si>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</si>
  <si>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</si>
  <si>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</si>
  <si>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</si>
  <si>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</si>
  <si>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</si>
  <si>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</si>
  <si>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</si>
  <si>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</si>
  <si>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</si>
  <si>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</si>
  <si>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</si>
  <si>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</si>
  <si>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</si>
  <si>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</si>
  <si>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</si>
  <si>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</si>
  <si>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</si>
  <si>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</si>
  <si>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</si>
  <si>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</si>
  <si>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</si>
  <si>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</si>
  <si>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</si>
  <si>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</si>
  <si>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</si>
  <si>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</si>
  <si>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</si>
  <si>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</si>
  <si>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</si>
  <si>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</si>
  <si>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</si>
  <si>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</si>
  <si>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</si>
  <si>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</si>
  <si>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</si>
  <si>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</si>
  <si>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</si>
  <si>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</si>
  <si>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</si>
  <si>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</si>
  <si>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</si>
  <si>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</si>
  <si>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</si>
  <si>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</si>
  <si>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</si>
  <si>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</si>
  <si>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</si>
  <si>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</si>
  <si>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</si>
  <si>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</si>
  <si>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</si>
  <si>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</si>
  <si>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</si>
  <si>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</si>
  <si>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</si>
  <si>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</si>
  <si>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</si>
  <si>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</si>
  <si>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</si>
  <si>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</si>
  <si>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</si>
  <si>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</si>
  <si>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</si>
  <si>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</si>
  <si>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</si>
  <si>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</si>
  <si>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</si>
  <si>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</si>
  <si>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</si>
  <si>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</si>
  <si>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</si>
  <si>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</si>
  <si>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</si>
  <si>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</si>
  <si>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</si>
  <si>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</si>
  <si>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</si>
  <si>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</si>
  <si>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</si>
  <si>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</si>
  <si>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</si>
  <si>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</si>
  <si>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</si>
  <si>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</si>
  <si>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</si>
  <si>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</si>
  <si>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</si>
  <si>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</si>
  <si>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</si>
  <si>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</si>
  <si>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</si>
  <si>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</si>
  <si>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</si>
  <si>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</si>
  <si>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</si>
  <si>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</si>
  <si>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</si>
  <si>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</si>
  <si>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</si>
  <si>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</si>
  <si>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</si>
  <si>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</si>
  <si>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</si>
  <si>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</si>
  <si>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</si>
  <si>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</si>
  <si>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</si>
  <si>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</si>
  <si>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</si>
  <si>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</si>
  <si>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</si>
  <si>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</si>
  <si>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</si>
  <si>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</si>
  <si>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</si>
  <si>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</si>
  <si>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</si>
  <si>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</si>
  <si>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</si>
  <si>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</si>
  <si>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</si>
  <si>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</si>
  <si>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</si>
  <si>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</si>
  <si>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</si>
  <si>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</si>
  <si>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</si>
  <si>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</si>
  <si>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</si>
  <si>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</si>
  <si>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</si>
  <si>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</si>
  <si>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</si>
  <si>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</si>
  <si>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</si>
  <si>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</si>
  <si>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</si>
  <si>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</si>
  <si>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</si>
  <si>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</si>
  <si>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</si>
  <si>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</si>
  <si>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</si>
  <si>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</si>
  <si>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</si>
  <si>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</si>
  <si>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</si>
  <si>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</si>
  <si>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</si>
  <si>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</si>
  <si>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</si>
  <si>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</si>
  <si>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</si>
  <si>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</si>
  <si>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</si>
  <si>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</si>
  <si>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</si>
  <si>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</si>
  <si>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</si>
  <si>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</si>
  <si>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</si>
  <si>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</si>
  <si>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</si>
  <si>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</si>
  <si>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</si>
  <si>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</si>
  <si>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</si>
  <si>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</si>
  <si>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</si>
  <si>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</si>
  <si>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</si>
  <si>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</si>
  <si>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</si>
  <si>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</si>
  <si>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</si>
  <si>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</si>
  <si>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</si>
  <si>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</si>
  <si>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</si>
  <si>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</si>
  <si>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</si>
  <si>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</si>
  <si>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</si>
  <si>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</si>
  <si>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</si>
  <si>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</si>
  <si>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</si>
  <si>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</si>
  <si>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</si>
  <si>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</si>
  <si>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</si>
  <si>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</si>
  <si>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</si>
  <si>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</si>
  <si>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</si>
  <si>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</si>
  <si>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</si>
  <si>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</si>
  <si>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</si>
  <si>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</si>
  <si>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</si>
  <si>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</si>
  <si>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</si>
  <si>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</si>
  <si>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</si>
  <si>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</si>
  <si>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</si>
  <si>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</si>
  <si>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</si>
  <si>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</si>
  <si>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</si>
  <si>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</si>
  <si>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</si>
  <si>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</si>
  <si>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</si>
  <si>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</si>
  <si>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</si>
  <si>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</si>
  <si>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</si>
  <si>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</si>
  <si>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</si>
  <si>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</si>
  <si>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</si>
  <si>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</si>
  <si>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</si>
  <si>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</si>
  <si>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</si>
  <si>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</si>
  <si>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</si>
  <si>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</si>
  <si>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</si>
  <si>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</si>
  <si>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</si>
  <si>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</si>
  <si>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</si>
  <si>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</si>
  <si>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</si>
  <si>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</si>
  <si>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</si>
  <si>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</si>
  <si>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</si>
  <si>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</si>
  <si>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</si>
  <si>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</si>
  <si>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</si>
  <si>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</si>
  <si>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</si>
  <si>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</si>
  <si>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</si>
  <si>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</si>
  <si>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</si>
  <si>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</si>
  <si>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</si>
  <si>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</si>
  <si>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</si>
  <si>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</si>
  <si>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</si>
  <si>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</si>
  <si>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</si>
  <si>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</si>
  <si>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</si>
  <si>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</si>
  <si>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</si>
  <si>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</si>
  <si>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</si>
  <si>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</si>
  <si>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</si>
  <si>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</si>
  <si>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</si>
  <si>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</si>
  <si>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</si>
  <si>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</si>
  <si>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</si>
  <si>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</si>
  <si>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</si>
  <si>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</si>
  <si>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</si>
  <si>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</si>
  <si>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</si>
  <si>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</si>
  <si>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</si>
  <si>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</si>
  <si>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</si>
  <si>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</si>
  <si>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</si>
  <si>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</si>
  <si>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</si>
  <si>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</si>
  <si>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</si>
  <si>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</si>
  <si>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</si>
  <si>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</si>
  <si>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</si>
  <si>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</si>
  <si>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</si>
  <si>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</si>
  <si>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</si>
  <si>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</si>
  <si>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</si>
  <si>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</si>
  <si>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</si>
  <si>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</si>
  <si>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</si>
  <si>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</si>
  <si>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</si>
  <si>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</si>
  <si>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</si>
  <si>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</si>
  <si>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</si>
  <si>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</si>
  <si>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</si>
  <si>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</si>
  <si>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</si>
  <si>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</si>
  <si>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</si>
  <si>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</si>
  <si>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</si>
  <si>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</si>
  <si>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</si>
  <si>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</si>
  <si>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</si>
  <si>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</si>
  <si>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</si>
  <si>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</si>
  <si>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</si>
  <si>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</si>
  <si>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</si>
  <si>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</si>
  <si>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</si>
  <si>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</si>
  <si>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</si>
  <si>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</si>
  <si>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</si>
  <si>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</si>
  <si>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</si>
  <si>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</si>
  <si>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</si>
  <si>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</si>
  <si>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</si>
  <si>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</si>
  <si>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</si>
  <si>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</si>
  <si>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</si>
  <si>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</si>
  <si>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</si>
  <si>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</si>
  <si>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</si>
  <si>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</si>
  <si>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</si>
  <si>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</si>
  <si>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</si>
  <si>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</si>
  <si>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</si>
  <si>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</si>
  <si>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</si>
  <si>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</si>
  <si>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</si>
  <si>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</si>
  <si>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</si>
  <si>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</si>
  <si>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</si>
  <si>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</si>
  <si>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</si>
  <si>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</si>
  <si>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</si>
  <si>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</si>
  <si>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</si>
  <si>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</si>
  <si>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</si>
  <si>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</si>
  <si>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</si>
  <si>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</si>
  <si>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</si>
  <si>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</si>
  <si>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</si>
  <si>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</si>
  <si>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</si>
  <si>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</si>
  <si>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</si>
  <si>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</si>
  <si>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</si>
  <si>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</si>
  <si>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</si>
  <si>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</si>
  <si>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</si>
  <si>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</si>
  <si>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</si>
  <si>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</si>
  <si>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</si>
  <si>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</si>
  <si>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</si>
  <si>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</si>
  <si>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</si>
  <si>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</si>
  <si>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</si>
  <si>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</si>
  <si>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</si>
  <si>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</si>
  <si>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</si>
  <si>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</si>
  <si>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</si>
  <si>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</si>
  <si>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</si>
  <si>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</si>
  <si>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</si>
  <si>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</si>
  <si>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</si>
  <si>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</si>
  <si>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</si>
  <si>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</si>
  <si>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</si>
  <si>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</si>
  <si>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</si>
  <si>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</si>
  <si>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</si>
  <si>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</si>
  <si>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</si>
  <si>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</si>
  <si>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</si>
  <si>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</si>
  <si>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</si>
  <si>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</si>
  <si>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</si>
  <si>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</si>
  <si>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</si>
  <si>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</si>
  <si>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</si>
  <si>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</si>
  <si>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</si>
  <si>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</si>
  <si>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</si>
  <si>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</si>
  <si>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</si>
  <si>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</si>
  <si>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</si>
  <si>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</si>
  <si>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</si>
  <si>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</si>
  <si>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</si>
  <si>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</si>
  <si>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</si>
  <si>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</si>
  <si>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</si>
  <si>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</si>
  <si>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</si>
  <si>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</si>
  <si>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</si>
  <si>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</si>
  <si>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</si>
  <si>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</si>
  <si>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</si>
  <si>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</si>
  <si>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</si>
  <si>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</si>
  <si>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</si>
  <si>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</si>
  <si>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</si>
  <si>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</si>
  <si>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</si>
  <si>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</si>
  <si>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</si>
  <si>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</si>
  <si>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</si>
  <si>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</si>
  <si>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</si>
  <si>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</si>
  <si>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</si>
  <si>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</si>
  <si>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</si>
  <si>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</si>
  <si>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</si>
  <si>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</si>
  <si>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</si>
  <si>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</si>
  <si>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</si>
  <si>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</si>
  <si>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</si>
  <si>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</si>
  <si>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</si>
  <si>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</si>
  <si>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</si>
  <si>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</si>
  <si>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</si>
  <si>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</si>
  <si>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</si>
  <si>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</si>
  <si>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</si>
  <si>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</si>
  <si>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</si>
  <si>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</si>
  <si>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</si>
  <si>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</si>
  <si>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</si>
  <si>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</si>
  <si>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</si>
  <si>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</si>
  <si>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</si>
  <si>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</si>
  <si>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</si>
  <si>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</si>
  <si>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</si>
  <si>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</si>
  <si>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</si>
  <si>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</si>
  <si>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</si>
  <si>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</si>
  <si>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</si>
  <si>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</si>
  <si>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</si>
  <si>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</si>
  <si>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</si>
  <si>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</si>
  <si>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</si>
  <si>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</si>
  <si>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</si>
  <si>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</si>
  <si>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</si>
  <si>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</si>
  <si>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</si>
  <si>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</si>
  <si>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</si>
  <si>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</si>
  <si>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</si>
  <si>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</si>
  <si>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</si>
  <si>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</si>
  <si>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</si>
  <si>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</si>
  <si>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</si>
  <si>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</si>
  <si>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</si>
  <si>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</si>
  <si>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</si>
  <si>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</si>
  <si>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</si>
  <si>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</si>
  <si>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</si>
  <si>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</si>
  <si>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</si>
  <si>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</si>
  <si>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</si>
  <si>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</si>
  <si>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</si>
  <si>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</si>
  <si>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</si>
  <si>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</si>
  <si>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</si>
  <si>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</si>
  <si>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</si>
  <si>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</si>
  <si>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</si>
  <si>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</si>
  <si>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</si>
  <si>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</si>
  <si>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</si>
  <si>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</si>
  <si>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</si>
  <si>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</si>
  <si>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</si>
  <si>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</si>
  <si>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</si>
  <si>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</si>
  <si>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</si>
  <si>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</si>
  <si>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</si>
  <si>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</si>
  <si>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</si>
  <si>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</si>
  <si>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</si>
  <si>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</si>
  <si>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</si>
  <si>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</si>
  <si>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</si>
  <si>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</si>
  <si>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</si>
  <si>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</si>
  <si>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</si>
  <si>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</si>
  <si>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</si>
  <si>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</si>
  <si>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</si>
  <si>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</si>
  <si>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</si>
  <si>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</si>
  <si>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</si>
  <si>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</si>
  <si>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</si>
  <si>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</si>
  <si>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</si>
  <si>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</si>
  <si>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</si>
  <si>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</si>
  <si>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</si>
  <si>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</si>
  <si>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</si>
  <si>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</si>
  <si>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</si>
  <si>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</si>
  <si>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</si>
  <si>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</si>
  <si>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</si>
  <si>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</si>
  <si>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</si>
  <si>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</si>
  <si>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</si>
  <si>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</si>
  <si>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</si>
  <si>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</si>
  <si>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</si>
  <si>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</si>
  <si>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</si>
  <si>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</si>
  <si>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</si>
  <si>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</si>
  <si>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</si>
  <si>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</si>
  <si>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</si>
  <si>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</si>
  <si>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</si>
  <si>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</si>
  <si>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</si>
  <si>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</si>
  <si>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</si>
  <si>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</si>
  <si>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</si>
  <si>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</si>
  <si>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</si>
  <si>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</si>
  <si>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</si>
  <si>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</si>
  <si>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</si>
  <si>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</si>
  <si>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</si>
  <si>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</si>
  <si>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</si>
  <si>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</si>
  <si>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</si>
  <si>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</si>
  <si>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</si>
  <si>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</si>
  <si>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</si>
  <si>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</si>
  <si>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</si>
  <si>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</si>
  <si>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</si>
  <si>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</si>
  <si>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</si>
  <si>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</si>
  <si>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</si>
  <si>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</si>
  <si>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</si>
  <si>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</si>
  <si>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</si>
  <si>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</si>
  <si>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</si>
  <si>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</si>
  <si>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</si>
  <si>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</si>
  <si>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</si>
  <si>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</si>
  <si>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</si>
  <si>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</si>
  <si>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</si>
  <si>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</si>
  <si>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</si>
  <si>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</si>
  <si>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</si>
  <si>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</si>
  <si>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</si>
  <si>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</si>
  <si>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</si>
  <si>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</si>
  <si>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</si>
  <si>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</si>
  <si>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</si>
  <si>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</si>
  <si>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</si>
  <si>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</si>
  <si>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</si>
  <si>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</si>
  <si>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</si>
  <si>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</si>
  <si>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</si>
  <si>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</si>
  <si>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</si>
  <si>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</si>
  <si>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</si>
  <si>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</si>
  <si>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</si>
  <si>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</si>
  <si>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</si>
  <si>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</si>
  <si>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</si>
  <si>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</si>
  <si>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</si>
  <si>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</si>
  <si>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</si>
  <si>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</si>
  <si>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</si>
  <si>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</si>
  <si>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</si>
  <si>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</si>
  <si>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</si>
  <si>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</si>
  <si>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</si>
  <si>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</si>
  <si>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</si>
  <si>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</si>
  <si>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</si>
  <si>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</si>
  <si>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</si>
  <si>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</si>
  <si>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</si>
  <si>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</si>
  <si>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</si>
  <si>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</si>
  <si>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</si>
  <si>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</si>
  <si>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</si>
  <si>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</si>
  <si>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</si>
  <si>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</si>
  <si>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</si>
  <si>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</si>
  <si>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</si>
  <si>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</si>
  <si>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</si>
  <si>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</si>
  <si>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</si>
  <si>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</si>
  <si>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</si>
  <si>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</si>
  <si>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</si>
  <si>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</si>
  <si>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</si>
  <si>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</si>
  <si>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</si>
  <si>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</si>
  <si>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</si>
  <si>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</si>
  <si>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</si>
  <si>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</si>
  <si>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</si>
  <si>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</si>
  <si>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</si>
  <si>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</si>
  <si>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</si>
  <si>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</si>
  <si>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</si>
  <si>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</si>
  <si>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</si>
  <si>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</si>
  <si>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</si>
  <si>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</si>
  <si>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</si>
  <si>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</si>
  <si>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</si>
  <si>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</si>
  <si>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</si>
  <si>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</si>
  <si>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</si>
  <si>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</si>
  <si>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</si>
  <si>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</si>
  <si>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</si>
  <si>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</si>
  <si>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</si>
  <si>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</si>
  <si>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</si>
  <si>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</si>
  <si>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</si>
  <si>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</si>
  <si>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</si>
  <si>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</si>
  <si>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</si>
  <si>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</si>
  <si>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</si>
  <si>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</si>
  <si>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</si>
  <si>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</si>
  <si>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</si>
  <si>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</si>
  <si>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</si>
  <si>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</si>
  <si>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</si>
  <si>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</si>
  <si>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</si>
  <si>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</si>
  <si>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</si>
  <si>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</si>
  <si>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</si>
  <si>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</si>
  <si>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</si>
  <si>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</si>
  <si>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</si>
  <si>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</si>
  <si>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</si>
  <si>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</si>
  <si>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</si>
  <si>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</si>
  <si>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</si>
  <si>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</si>
  <si>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</si>
  <si>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</si>
  <si>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</si>
  <si>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</si>
  <si>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</si>
  <si>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</si>
  <si>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</si>
  <si>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</si>
  <si>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</si>
  <si>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</si>
  <si>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</si>
  <si>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</si>
  <si>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</si>
  <si>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</si>
  <si>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</si>
  <si>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</si>
  <si>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</si>
  <si>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</si>
  <si>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</si>
  <si>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</si>
  <si>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</si>
  <si>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</si>
  <si>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</si>
  <si>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</si>
  <si>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</si>
  <si>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</si>
  <si>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</si>
  <si>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</si>
  <si>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</si>
  <si>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</si>
  <si>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</si>
  <si>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</si>
  <si>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</si>
  <si>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</si>
  <si>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</si>
  <si>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</si>
  <si>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</si>
  <si>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</si>
  <si>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</si>
  <si>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</si>
  <si>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</si>
  <si>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</si>
  <si>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</si>
  <si>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</si>
  <si>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</si>
  <si>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</si>
  <si>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</si>
  <si>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</si>
  <si>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</si>
  <si>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</si>
  <si>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</si>
  <si>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</si>
  <si>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</si>
  <si>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</si>
  <si>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</si>
  <si>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</si>
  <si>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</si>
  <si>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</si>
  <si>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</si>
  <si>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</si>
  <si>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</si>
  <si>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</si>
  <si>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</si>
  <si>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</si>
  <si>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</si>
  <si>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</si>
  <si>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</si>
  <si>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</si>
  <si>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</si>
  <si>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</si>
  <si>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</si>
  <si>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</si>
  <si>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</si>
  <si>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</si>
  <si>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</si>
  <si>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</si>
  <si>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</si>
  <si>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</si>
  <si>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</si>
  <si>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</si>
  <si>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</si>
  <si>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</si>
  <si>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</si>
  <si>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</si>
  <si>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</si>
  <si>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</si>
  <si>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</si>
  <si>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</si>
  <si>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</si>
  <si>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</si>
  <si>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</si>
  <si>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</si>
  <si>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</si>
  <si>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</si>
  <si>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</si>
  <si>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</si>
  <si>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</si>
  <si>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</si>
  <si>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</si>
  <si>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</si>
  <si>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</si>
  <si>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</si>
  <si>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</si>
  <si>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</si>
  <si>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</si>
  <si>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</si>
  <si>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</si>
  <si>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</si>
  <si>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</si>
  <si>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</si>
  <si>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</si>
  <si>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</si>
  <si>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</si>
  <si>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</si>
  <si>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</si>
  <si>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</si>
  <si>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</si>
  <si>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</si>
  <si>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</si>
  <si>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</si>
  <si>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</si>
  <si>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</si>
  <si>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</si>
  <si>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</si>
  <si>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</si>
  <si>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</si>
  <si>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</si>
  <si>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</si>
  <si>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</si>
  <si>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</si>
  <si>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</si>
  <si>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</si>
  <si>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</si>
  <si>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</si>
  <si>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</si>
  <si>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</si>
  <si>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</si>
  <si>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</si>
  <si>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</si>
  <si>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</si>
  <si>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</si>
  <si>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</si>
  <si>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</si>
  <si>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</si>
  <si>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</si>
  <si>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</si>
  <si>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</si>
  <si>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</si>
  <si>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</si>
  <si>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</si>
  <si>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</si>
  <si>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</si>
  <si>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</si>
  <si>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</si>
  <si>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</si>
  <si>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</si>
  <si>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</si>
  <si>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</si>
  <si>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</si>
  <si>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</si>
  <si>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</si>
  <si>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</si>
  <si>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</si>
  <si>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</si>
  <si>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</si>
  <si>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</si>
  <si>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</si>
  <si>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</si>
  <si>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</si>
  <si>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</si>
  <si>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</si>
  <si>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</si>
  <si>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</si>
  <si>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</si>
  <si>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</si>
  <si>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</si>
  <si>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</si>
  <si>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</si>
  <si>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</si>
  <si>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</si>
  <si>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</si>
  <si>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</si>
  <si>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</si>
  <si>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</si>
  <si>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</si>
  <si>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</si>
  <si>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</si>
  <si>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</si>
  <si>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</si>
  <si>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</si>
  <si>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</si>
  <si>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</si>
  <si>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</si>
  <si>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</si>
  <si>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</si>
  <si>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</si>
  <si>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</si>
  <si>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</si>
  <si>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</si>
  <si>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</si>
  <si>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</si>
  <si>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</si>
  <si>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</si>
  <si>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</si>
  <si>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</si>
  <si>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</si>
  <si>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</si>
  <si>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</si>
  <si>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</si>
  <si>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</si>
  <si>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</si>
  <si>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</si>
  <si>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</si>
  <si>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</si>
  <si>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</si>
  <si>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</si>
  <si>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</si>
  <si>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</si>
  <si>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</si>
  <si>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</si>
  <si>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</si>
  <si>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</si>
  <si>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</si>
  <si>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</si>
  <si>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</si>
  <si>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</si>
  <si>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</si>
  <si>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</si>
  <si>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</si>
  <si>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</si>
  <si>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</si>
  <si>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</si>
  <si>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</si>
  <si>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</si>
  <si>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</si>
  <si>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</si>
  <si>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</si>
  <si>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</si>
  <si>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</si>
  <si>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</si>
  <si>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</si>
  <si>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</si>
  <si>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</si>
  <si>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</si>
  <si>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</si>
  <si>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</si>
  <si>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</si>
  <si>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</si>
  <si>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</si>
  <si>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</si>
  <si>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</si>
  <si>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</si>
  <si>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</si>
  <si>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</si>
  <si>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</si>
  <si>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</si>
  <si>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</si>
  <si>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</si>
  <si>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</si>
  <si>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</si>
  <si>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</si>
  <si>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</si>
  <si>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</si>
  <si>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</si>
  <si>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</si>
  <si>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</si>
  <si>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</si>
  <si>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</si>
  <si>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</si>
  <si>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</si>
  <si>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</si>
  <si>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</si>
  <si>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</si>
  <si>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</si>
  <si>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</si>
  <si>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</si>
  <si>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</si>
  <si>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</si>
  <si>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</si>
  <si>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</si>
  <si>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</si>
  <si>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</si>
  <si>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</si>
  <si>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</si>
  <si>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</si>
  <si>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</si>
  <si>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</si>
  <si>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</si>
  <si>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</si>
  <si>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</si>
  <si>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</si>
  <si>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</si>
  <si>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</si>
  <si>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</si>
  <si>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</si>
  <si>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</si>
  <si>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</si>
  <si>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</si>
  <si>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</si>
  <si>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</si>
  <si>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</si>
  <si>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</si>
  <si>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</si>
  <si>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</si>
  <si>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</si>
  <si>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</si>
  <si>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</si>
  <si>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</si>
  <si>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</si>
  <si>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</si>
  <si>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</si>
  <si>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</si>
  <si>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</si>
  <si>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</si>
  <si>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</si>
  <si>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</si>
  <si>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</si>
  <si>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</si>
  <si>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</si>
  <si>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</si>
  <si>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</si>
  <si>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</si>
  <si>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</si>
  <si>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</si>
  <si>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</si>
  <si>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</si>
  <si>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</si>
  <si>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</si>
  <si>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</si>
  <si>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</si>
  <si>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</si>
  <si>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</si>
  <si>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</si>
  <si>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</si>
  <si>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</si>
  <si>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</si>
  <si>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</si>
  <si>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</si>
  <si>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</si>
  <si>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</si>
  <si>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</si>
  <si>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</si>
  <si>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</si>
  <si>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</si>
  <si>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</si>
  <si>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</si>
  <si>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</si>
  <si>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</si>
  <si>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</si>
  <si>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</si>
  <si>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</si>
  <si>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</si>
  <si>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</si>
  <si>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</si>
  <si>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</si>
  <si>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</si>
  <si>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</si>
  <si>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</si>
  <si>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</si>
  <si>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</si>
  <si>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</si>
  <si>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</si>
  <si>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</si>
  <si>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</si>
  <si>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</si>
  <si>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</si>
  <si>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</si>
  <si>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</si>
  <si>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</si>
  <si>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</si>
  <si>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</si>
  <si>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</si>
  <si>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</si>
  <si>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</si>
  <si>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</si>
  <si>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</si>
  <si>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</si>
  <si>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</si>
  <si>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</si>
  <si>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</si>
  <si>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</si>
  <si>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</si>
  <si>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</si>
  <si>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</si>
  <si>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</si>
  <si>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</si>
  <si>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</si>
  <si>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</si>
  <si>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</si>
  <si>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</si>
  <si>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</si>
  <si>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</si>
  <si>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</si>
  <si>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</si>
  <si>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</si>
  <si>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</si>
  <si>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</si>
  <si>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</si>
  <si>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</si>
  <si>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</si>
  <si>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</si>
  <si>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</si>
  <si>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</si>
  <si>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</si>
  <si>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</si>
  <si>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</si>
  <si>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</si>
  <si>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</si>
  <si>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</si>
  <si>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</si>
  <si>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</si>
  <si>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</si>
  <si>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</si>
  <si>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</si>
  <si>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</si>
  <si>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</si>
  <si>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</si>
  <si>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</si>
  <si>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</si>
  <si>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</si>
  <si>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</si>
  <si>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</si>
  <si>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</si>
  <si>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</si>
  <si>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</si>
  <si>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</si>
  <si>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</si>
  <si>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</si>
  <si>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</si>
  <si>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</si>
  <si>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</si>
  <si>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</si>
  <si>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</si>
  <si>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</si>
  <si>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</si>
  <si>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</si>
  <si>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</si>
  <si>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</si>
  <si>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</si>
  <si>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</si>
  <si>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</si>
  <si>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</si>
  <si>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</si>
  <si>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</si>
  <si>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</si>
  <si>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</si>
  <si>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</si>
  <si>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</si>
  <si>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</si>
  <si>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</si>
  <si>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</si>
  <si>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</si>
  <si>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</si>
  <si>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</si>
  <si>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</si>
  <si>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</si>
  <si>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</si>
  <si>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</si>
  <si>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</si>
  <si>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</si>
  <si>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</si>
  <si>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</si>
  <si>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</si>
  <si>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</si>
  <si>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</si>
  <si>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</si>
  <si>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</si>
  <si>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</si>
  <si>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</si>
  <si>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</si>
  <si>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</si>
  <si>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</si>
  <si>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</si>
  <si>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</si>
  <si>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</si>
  <si>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</si>
  <si>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</si>
  <si>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</si>
  <si>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</si>
  <si>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</si>
  <si>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</si>
  <si>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</si>
  <si>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</si>
  <si>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</si>
  <si>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</si>
  <si>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</si>
  <si>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</si>
  <si>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</si>
  <si>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</si>
  <si>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</si>
  <si>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</si>
  <si>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</si>
  <si>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</si>
  <si>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</si>
  <si>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</si>
  <si>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</si>
  <si>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</si>
  <si>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</si>
  <si>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</si>
  <si>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</si>
  <si>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</si>
  <si>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</si>
  <si>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</si>
  <si>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</si>
  <si>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</si>
  <si>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</si>
  <si>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</si>
  <si>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</si>
  <si>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</si>
  <si>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</si>
  <si>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</si>
  <si>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</si>
  <si>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</si>
  <si>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</si>
  <si>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</si>
  <si>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</si>
  <si>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</si>
  <si>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</si>
  <si>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</si>
  <si>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</si>
  <si>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</si>
  <si>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</si>
  <si>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</si>
  <si>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</si>
  <si>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</si>
  <si>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</si>
  <si>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</si>
  <si>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</si>
  <si>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</si>
  <si>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</si>
  <si>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</si>
  <si>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</si>
  <si>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</si>
  <si>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</si>
  <si>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</si>
  <si>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</si>
  <si>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</si>
  <si>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</si>
  <si>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</si>
  <si>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</si>
  <si>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</si>
  <si>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</si>
  <si>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</si>
  <si>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</si>
  <si>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</si>
  <si>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</si>
  <si>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</si>
  <si>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</si>
  <si>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</si>
  <si>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</si>
  <si>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</si>
  <si>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</si>
  <si>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</si>
  <si>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</si>
  <si>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</si>
  <si>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</si>
  <si>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</si>
  <si>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</si>
  <si>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</si>
  <si>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</si>
  <si>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</si>
  <si>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</si>
  <si>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</si>
  <si>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</si>
  <si>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</si>
  <si>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</si>
  <si>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</si>
  <si>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</si>
  <si>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</si>
  <si>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</si>
  <si>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</si>
  <si>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</si>
  <si>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</si>
  <si>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</si>
  <si>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</si>
  <si>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</si>
  <si>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</si>
  <si>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</si>
  <si>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</si>
  <si>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</si>
  <si>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</si>
  <si>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</si>
  <si>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</si>
  <si>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</si>
  <si>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</si>
  <si>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</si>
  <si>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</si>
  <si>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</si>
  <si>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</si>
  <si>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</si>
  <si>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</si>
  <si>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</si>
  <si>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</si>
  <si>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</si>
  <si>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</si>
  <si>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</si>
  <si>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</si>
  <si>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</si>
  <si>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</si>
  <si>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</si>
  <si>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</si>
  <si>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</si>
  <si>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</si>
  <si>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</si>
  <si>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</si>
  <si>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</si>
  <si>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</si>
  <si>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</si>
  <si>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</si>
  <si>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</si>
  <si>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</si>
  <si>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</si>
  <si>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</si>
  <si>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</si>
  <si>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</si>
  <si>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</si>
  <si>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</si>
  <si>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</si>
  <si>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</si>
  <si>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</si>
  <si>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</si>
  <si>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</si>
  <si>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</si>
  <si>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</si>
  <si>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</si>
  <si>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</si>
  <si>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</si>
  <si>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</si>
  <si>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</si>
  <si>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</si>
  <si>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</si>
  <si>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</si>
  <si>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</si>
  <si>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</si>
  <si>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</si>
  <si>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</si>
  <si>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</si>
  <si>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</si>
  <si>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</si>
  <si>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</si>
  <si>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</si>
  <si>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</si>
  <si>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</si>
  <si>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</si>
  <si>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</si>
  <si>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</si>
  <si>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</si>
  <si>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</si>
  <si>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</si>
  <si>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</si>
  <si>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</si>
  <si>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</si>
  <si>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</si>
  <si>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</si>
  <si>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</si>
  <si>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</si>
  <si>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</si>
  <si>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</si>
  <si>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</si>
  <si>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</si>
  <si>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</si>
  <si>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</si>
  <si>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</si>
  <si>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</si>
  <si>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</si>
  <si>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</si>
  <si>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</si>
  <si>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</si>
  <si>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</si>
  <si>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</si>
  <si>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</si>
  <si>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</si>
  <si>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</si>
  <si>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</si>
  <si>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</si>
  <si>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</si>
  <si>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</si>
  <si>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</si>
  <si>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</si>
  <si>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</si>
  <si>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</si>
  <si>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</si>
  <si>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</si>
  <si>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</si>
  <si>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</si>
  <si>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</si>
  <si>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</si>
  <si>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</si>
  <si>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</si>
  <si>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</si>
  <si>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</si>
  <si>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</si>
  <si>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</si>
  <si>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</si>
  <si>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</si>
  <si>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</si>
  <si>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</si>
  <si>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</si>
  <si>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</si>
  <si>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</si>
  <si>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</si>
  <si>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</si>
  <si>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</si>
  <si>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</si>
  <si>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</si>
  <si>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</si>
  <si>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</si>
  <si>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</si>
  <si>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</si>
  <si>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</si>
  <si>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</si>
  <si>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</si>
  <si>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</si>
  <si>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</si>
  <si>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</si>
  <si>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</si>
  <si>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</si>
  <si>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</si>
  <si>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</si>
  <si>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</si>
  <si>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</si>
  <si>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</si>
  <si>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</si>
  <si>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</si>
  <si>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</si>
  <si>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</si>
  <si>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</si>
  <si>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</si>
  <si>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</si>
  <si>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</si>
  <si>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</si>
  <si>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</si>
  <si>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</si>
  <si>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</si>
  <si>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</si>
  <si>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</si>
  <si>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</si>
  <si>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</si>
  <si>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</si>
  <si>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</si>
  <si>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</si>
  <si>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</si>
  <si>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</si>
  <si>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</si>
  <si>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</si>
  <si>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</si>
  <si>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</si>
  <si>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</si>
  <si>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</si>
  <si>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</si>
  <si>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</si>
  <si>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</si>
  <si>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</si>
  <si>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</si>
  <si>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</si>
  <si>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</si>
  <si>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</si>
  <si>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</si>
  <si>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</si>
  <si>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</si>
  <si>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</si>
  <si>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</si>
  <si>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</si>
  <si>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</si>
  <si>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</si>
  <si>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</si>
  <si>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</si>
  <si>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</si>
  <si>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</si>
  <si>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</si>
  <si>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</si>
  <si>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</si>
  <si>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</si>
  <si>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</si>
  <si>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</si>
  <si>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</si>
  <si>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</si>
  <si>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</si>
  <si>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</si>
  <si>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</si>
  <si>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</si>
  <si>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</si>
  <si>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</si>
  <si>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</si>
  <si>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</si>
  <si>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</si>
  <si>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</si>
  <si>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</si>
  <si>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</si>
  <si>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</si>
  <si>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</si>
  <si>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</si>
  <si>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</si>
  <si>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</si>
  <si>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</si>
  <si>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</si>
  <si>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</si>
  <si>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</si>
  <si>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</si>
  <si>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</si>
  <si>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</si>
  <si>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</si>
  <si>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</si>
  <si>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</si>
  <si>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</si>
  <si>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</si>
  <si>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</si>
  <si>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</si>
  <si>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</si>
  <si>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</si>
  <si>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</si>
  <si>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</si>
  <si>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</si>
  <si>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</si>
  <si>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</si>
  <si>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</si>
  <si>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</si>
  <si>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</si>
  <si>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</si>
  <si>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</si>
  <si>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</si>
  <si>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</si>
  <si>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</si>
  <si>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</si>
  <si>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</si>
  <si>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</si>
  <si>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</si>
  <si>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</si>
  <si>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</si>
  <si>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</si>
  <si>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</si>
  <si>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</si>
  <si>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</si>
  <si>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</si>
  <si>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</si>
  <si>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</si>
  <si>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</si>
  <si>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</si>
  <si>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</si>
  <si>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</si>
  <si>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</si>
  <si>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</si>
  <si>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</si>
  <si>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</si>
  <si>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</si>
  <si>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</si>
  <si>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</si>
  <si>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</si>
  <si>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</si>
  <si>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</si>
  <si>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</si>
  <si>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</si>
  <si>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</si>
  <si>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</si>
  <si>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</si>
  <si>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</si>
  <si>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</si>
  <si>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</si>
  <si>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</si>
  <si>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</si>
  <si>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</si>
  <si>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</si>
  <si>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</si>
  <si>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</si>
  <si>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</si>
  <si>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</si>
  <si>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</si>
  <si>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</si>
  <si>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</si>
  <si>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</si>
  <si>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</si>
  <si>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</si>
  <si>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</si>
  <si>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</si>
  <si>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</si>
  <si>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</si>
  <si>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</si>
  <si>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</si>
  <si>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</si>
  <si>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</si>
  <si>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</si>
  <si>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</si>
  <si>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</si>
  <si>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</si>
  <si>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</si>
  <si>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</si>
  <si>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</si>
  <si>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</si>
  <si>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</si>
  <si>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</si>
  <si>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</si>
  <si>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</si>
  <si>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</si>
  <si>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</si>
  <si>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</si>
  <si>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</si>
  <si>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</si>
  <si>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</si>
  <si>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</si>
  <si>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</si>
  <si>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</si>
  <si>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</si>
  <si>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</si>
  <si>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</si>
  <si>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</si>
  <si>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</si>
  <si>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</si>
  <si>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</si>
  <si>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</si>
  <si>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</si>
  <si>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</si>
  <si>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</si>
  <si>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</si>
  <si>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</si>
  <si>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</si>
  <si>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</si>
  <si>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</si>
  <si>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</si>
  <si>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</si>
  <si>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</si>
  <si>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</si>
  <si>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</si>
  <si>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</si>
  <si>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</si>
  <si>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</si>
  <si>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</si>
  <si>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</si>
  <si>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</si>
  <si>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</si>
  <si>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</si>
  <si>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</si>
  <si>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</si>
  <si>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</si>
  <si>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</si>
  <si>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</si>
  <si>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</si>
  <si>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</si>
  <si>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</si>
  <si>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</si>
  <si>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</si>
  <si>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</si>
  <si>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</si>
  <si>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</si>
  <si>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</si>
  <si>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</si>
  <si>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</si>
  <si>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</si>
  <si>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</si>
  <si>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</si>
  <si>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</si>
  <si>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</si>
  <si>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</si>
  <si>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</si>
  <si>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</si>
  <si>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</si>
  <si>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</si>
  <si>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</si>
  <si>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</si>
  <si>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</si>
  <si>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</si>
  <si>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</si>
  <si>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</si>
  <si>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</si>
  <si>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</si>
  <si>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</si>
  <si>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</si>
  <si>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</si>
  <si>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</si>
  <si>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</si>
  <si>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</si>
  <si>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</si>
  <si>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</si>
  <si>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</si>
  <si>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</si>
  <si>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</si>
  <si>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</si>
  <si>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</si>
  <si>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</si>
  <si>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</si>
  <si>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</si>
  <si>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</si>
  <si>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</si>
  <si>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</si>
  <si>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</si>
  <si>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</si>
  <si>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</si>
  <si>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</si>
  <si>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</si>
  <si>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</si>
  <si>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</si>
  <si>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</si>
  <si>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</si>
  <si>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</si>
  <si>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</si>
  <si>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</si>
  <si>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</si>
  <si>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</si>
  <si>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</si>
  <si>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</si>
  <si>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</si>
  <si>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</si>
  <si>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</si>
  <si>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</si>
  <si>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</si>
  <si>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</si>
  <si>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</si>
  <si>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</si>
  <si>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</si>
  <si>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</si>
  <si>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</si>
  <si>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</si>
  <si>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</si>
  <si>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</si>
  <si>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</si>
  <si>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</si>
  <si>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</si>
  <si>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</si>
  <si>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</si>
  <si>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</si>
  <si>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</si>
  <si>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</si>
  <si>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</si>
  <si>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</si>
  <si>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</si>
  <si>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</si>
  <si>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</si>
  <si>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</si>
  <si>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</si>
  <si>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</si>
  <si>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</si>
  <si>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</si>
  <si>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</si>
  <si>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</si>
  <si>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</si>
  <si>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</si>
  <si>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</si>
  <si>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</si>
  <si>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</si>
  <si>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</si>
  <si>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</si>
  <si>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</si>
  <si>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</si>
  <si>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</si>
  <si>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</si>
  <si>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</si>
  <si>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</si>
  <si>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</si>
  <si>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</si>
  <si>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</si>
  <si>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</si>
  <si>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</si>
  <si>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</si>
  <si>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</si>
  <si>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</si>
  <si>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</si>
  <si>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</si>
  <si>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</si>
  <si>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</si>
  <si>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</si>
  <si>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</si>
  <si>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</si>
  <si>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</si>
  <si>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</si>
  <si>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</si>
  <si>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</si>
  <si>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</si>
  <si>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</si>
  <si>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</si>
  <si>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</si>
  <si>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</si>
  <si>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</si>
  <si>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</si>
  <si>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</si>
  <si>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</si>
  <si>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</si>
  <si>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</si>
  <si>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</si>
  <si>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</si>
  <si>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</si>
  <si>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</si>
  <si>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</si>
  <si>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</si>
  <si>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</si>
  <si>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</si>
  <si>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</si>
  <si>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</si>
  <si>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</si>
  <si>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</si>
  <si>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</si>
  <si>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</si>
  <si>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</si>
  <si>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</si>
  <si>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</si>
  <si>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</si>
  <si>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</si>
  <si>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</si>
  <si>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</si>
  <si>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</si>
  <si>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</si>
  <si>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</si>
  <si>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</si>
  <si>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</si>
  <si>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</si>
  <si>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</si>
  <si>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</si>
  <si>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</si>
  <si>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</si>
  <si>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</si>
  <si>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</si>
  <si>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</si>
  <si>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</si>
  <si>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</si>
  <si>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</si>
  <si>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</si>
  <si>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</si>
  <si>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</si>
  <si>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</si>
  <si>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</si>
  <si>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</si>
  <si>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</si>
  <si>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</si>
  <si>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</si>
  <si>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</si>
  <si>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</si>
  <si>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</si>
  <si>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</si>
  <si>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</si>
  <si>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</si>
  <si>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</si>
  <si>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</si>
  <si>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</si>
  <si>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</si>
  <si>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</si>
  <si>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</si>
  <si>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</si>
  <si>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</si>
  <si>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</si>
  <si>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</si>
  <si>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</si>
  <si>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</si>
  <si>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</si>
  <si>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</si>
  <si>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</si>
  <si>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</si>
  <si>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</si>
  <si>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</si>
  <si>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</si>
  <si>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</si>
  <si>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</si>
  <si>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</si>
  <si>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</si>
  <si>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</si>
  <si>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</si>
  <si>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</si>
  <si>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</si>
  <si>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</si>
  <si>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</si>
  <si>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</si>
  <si>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</si>
  <si>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</si>
  <si>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</si>
  <si>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</si>
  <si>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</si>
  <si>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</si>
  <si>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</si>
  <si>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</si>
  <si>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</si>
  <si>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</si>
  <si>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</si>
  <si>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</si>
  <si>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</si>
  <si>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</si>
  <si>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</si>
  <si>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</si>
  <si>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</si>
  <si>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</si>
  <si>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</si>
  <si>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</si>
  <si>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</si>
  <si>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</si>
  <si>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</si>
  <si>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</si>
  <si>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</si>
  <si>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</si>
  <si>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</si>
  <si>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</si>
  <si>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</si>
  <si>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</si>
  <si>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</si>
  <si>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</si>
  <si>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</si>
  <si>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</si>
  <si>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</si>
  <si>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</si>
  <si>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</si>
  <si>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</si>
  <si>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</si>
  <si>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</si>
  <si>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</si>
  <si>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</si>
  <si>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</si>
  <si>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</si>
  <si>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</si>
  <si>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</si>
  <si>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</si>
  <si>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</si>
  <si>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</si>
  <si>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</si>
  <si>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</si>
  <si>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</si>
  <si>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</si>
  <si>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</si>
  <si>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</si>
  <si>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</si>
  <si>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</si>
  <si>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</si>
  <si>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</si>
  <si>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</si>
  <si>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</si>
  <si>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</si>
  <si>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</si>
  <si>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</si>
  <si>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</si>
  <si>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</si>
  <si>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</si>
  <si>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</si>
  <si>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</si>
  <si>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</si>
  <si>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</si>
  <si>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</si>
  <si>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</si>
  <si>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</si>
  <si>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</si>
  <si>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</si>
  <si>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</si>
  <si>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</si>
  <si>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</si>
  <si>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</si>
  <si>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</si>
  <si>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</si>
  <si>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</si>
  <si>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</si>
  <si>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</si>
  <si>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</si>
  <si>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</si>
  <si>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</si>
  <si>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</si>
  <si>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</si>
  <si>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</si>
  <si>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</si>
  <si>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</si>
  <si>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</si>
  <si>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</si>
  <si>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</si>
  <si>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</si>
  <si>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</si>
  <si>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</si>
  <si>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</si>
  <si>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</si>
  <si>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</si>
  <si>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</si>
  <si>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</si>
  <si>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</si>
  <si>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</si>
  <si>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</si>
  <si>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</si>
  <si>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</si>
  <si>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</si>
  <si>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</si>
  <si>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</si>
  <si>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</si>
  <si>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</si>
  <si>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</si>
  <si>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</si>
  <si>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</si>
  <si>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</si>
  <si>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</si>
  <si>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</si>
  <si>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</si>
  <si>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</si>
  <si>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</si>
  <si>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</si>
  <si>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</si>
  <si>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</si>
  <si>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</si>
  <si>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</si>
  <si>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</si>
  <si>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</si>
  <si>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</si>
  <si>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</si>
  <si>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</si>
  <si>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</si>
  <si>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</si>
  <si>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</si>
  <si>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</si>
  <si>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</si>
  <si>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</si>
  <si>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</si>
  <si>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</si>
  <si>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</si>
  <si>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</si>
  <si>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</si>
  <si>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</si>
  <si>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</si>
  <si>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</si>
  <si>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</si>
  <si>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</si>
  <si>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</si>
  <si>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</si>
  <si>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</si>
  <si>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</si>
  <si>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</si>
  <si>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</si>
  <si>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</si>
  <si>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</si>
  <si>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</si>
  <si>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</si>
  <si>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</si>
  <si>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</si>
  <si>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</si>
  <si>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</si>
  <si>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</si>
  <si>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</si>
  <si>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</si>
  <si>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</si>
  <si>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</si>
  <si>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</si>
  <si>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</si>
  <si>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</si>
  <si>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</si>
  <si>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</si>
  <si>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</si>
  <si>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</si>
  <si>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</si>
  <si>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</si>
  <si>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</si>
  <si>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</si>
  <si>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</si>
  <si>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</si>
  <si>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</si>
  <si>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</si>
  <si>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</si>
  <si>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</si>
  <si>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</si>
  <si>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</si>
  <si>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</si>
  <si>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</si>
  <si>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</si>
  <si>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</si>
  <si>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</si>
  <si>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</si>
  <si>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</si>
  <si>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</si>
  <si>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</si>
  <si>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</si>
  <si>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</si>
  <si>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</si>
  <si>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</si>
  <si>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</si>
  <si>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</si>
  <si>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</si>
  <si>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</si>
  <si>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</si>
  <si>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</si>
  <si>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</si>
  <si>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</si>
  <si>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</si>
  <si>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</si>
  <si>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</si>
  <si>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</si>
  <si>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</si>
  <si>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</si>
  <si>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</si>
  <si>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</si>
  <si>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</si>
  <si>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</si>
  <si>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</si>
  <si>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</si>
  <si>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</si>
  <si>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</si>
  <si>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</si>
  <si>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</si>
  <si>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</si>
  <si>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</si>
  <si>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</si>
  <si>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</si>
  <si>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</si>
  <si>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</si>
  <si>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</si>
  <si>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</si>
  <si>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</si>
  <si>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</si>
  <si>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</si>
  <si>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</si>
  <si>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</si>
  <si>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</si>
  <si>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</si>
  <si>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</si>
  <si>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</si>
  <si>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</si>
  <si>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</si>
  <si>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</si>
  <si>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</si>
  <si>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</si>
  <si>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</si>
  <si>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</si>
  <si>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</si>
  <si>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</si>
  <si>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</si>
  <si>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</si>
  <si>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</si>
  <si>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</si>
  <si>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</si>
  <si>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</si>
  <si>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</si>
  <si>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</si>
  <si>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</si>
  <si>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</si>
  <si>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</si>
  <si>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</si>
  <si>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</si>
  <si>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</si>
  <si>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</si>
  <si>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</si>
  <si>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</si>
  <si>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</si>
  <si>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</si>
  <si>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</si>
  <si>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</si>
  <si>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</si>
  <si>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</si>
  <si>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</si>
  <si>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</si>
  <si>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</si>
  <si>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</si>
  <si>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</si>
  <si>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</si>
  <si>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</si>
  <si>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</si>
  <si>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</si>
  <si>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</si>
  <si>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</si>
  <si>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</si>
  <si>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</si>
  <si>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</si>
  <si>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</si>
  <si>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</si>
  <si>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</si>
  <si>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</si>
  <si>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</si>
  <si>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</si>
  <si>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</si>
  <si>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</si>
  <si>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</si>
  <si>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</si>
  <si>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</si>
  <si>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</si>
  <si>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</si>
  <si>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</si>
  <si>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</si>
  <si>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</si>
  <si>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</si>
  <si>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</si>
  <si>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</si>
  <si>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</si>
  <si>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</si>
  <si>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</si>
  <si>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</si>
  <si>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</si>
  <si>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</si>
  <si>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</si>
  <si>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</si>
  <si>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</si>
  <si>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</si>
  <si>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</si>
  <si>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</si>
  <si>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</si>
  <si>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</si>
  <si>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</si>
  <si>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</si>
  <si>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</si>
  <si>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</si>
  <si>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</si>
  <si>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</si>
  <si>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</si>
  <si>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</si>
  <si>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</si>
  <si>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</si>
  <si>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</si>
  <si>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</si>
  <si>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</si>
  <si>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</si>
  <si>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</si>
  <si>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</si>
  <si>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</si>
  <si>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</si>
  <si>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</si>
  <si>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</si>
  <si>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</si>
  <si>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</si>
  <si>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</si>
  <si>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</si>
  <si>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</si>
  <si>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</si>
  <si>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</si>
  <si>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</si>
  <si>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</si>
  <si>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</si>
  <si>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</si>
  <si>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</si>
  <si>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</si>
  <si>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</si>
  <si>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</si>
  <si>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</si>
  <si>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</si>
  <si>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</si>
  <si>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</si>
  <si>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</si>
  <si>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</si>
  <si>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</si>
  <si>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</si>
  <si>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</si>
  <si>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</si>
  <si>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</si>
  <si>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</si>
  <si>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</si>
  <si>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</si>
  <si>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</si>
  <si>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</si>
  <si>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</si>
  <si>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</si>
  <si>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</si>
  <si>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</si>
  <si>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</si>
  <si>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</si>
  <si>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</si>
  <si>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</si>
  <si>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</si>
  <si>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</si>
  <si>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</si>
  <si>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</si>
  <si>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</si>
  <si>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</si>
  <si>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</si>
  <si>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</si>
  <si>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</si>
  <si>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</si>
  <si>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</si>
  <si>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</si>
  <si>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</si>
  <si>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</si>
  <si>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</si>
  <si>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</si>
  <si>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</si>
  <si>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</si>
  <si>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</si>
  <si>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</si>
  <si>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</si>
  <si>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</si>
  <si>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</si>
  <si>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</si>
  <si>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</si>
  <si>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</si>
  <si>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</si>
  <si>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</si>
  <si>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</si>
  <si>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</si>
  <si>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</si>
  <si>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</si>
  <si>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</si>
  <si>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</si>
  <si>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</si>
  <si>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</si>
  <si>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</si>
  <si>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</si>
  <si>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</si>
  <si>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</si>
  <si>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</si>
  <si>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</si>
  <si>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</si>
  <si>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</si>
  <si>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</si>
  <si>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</si>
  <si>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</si>
  <si>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</si>
  <si>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</si>
  <si>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</si>
  <si>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</si>
  <si>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</si>
  <si>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</si>
  <si>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</si>
  <si>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</si>
  <si>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</si>
  <si>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</si>
  <si>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</si>
  <si>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</si>
  <si>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</si>
  <si>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</si>
  <si>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</si>
  <si>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</si>
  <si>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</si>
  <si>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</si>
  <si>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</si>
  <si>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</si>
  <si>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</si>
  <si>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</si>
  <si>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</si>
  <si>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</si>
  <si>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</si>
  <si>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</si>
  <si>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</si>
  <si>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</si>
  <si>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</si>
  <si>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</si>
  <si>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</si>
  <si>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</si>
  <si>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</si>
  <si>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</si>
  <si>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</si>
  <si>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</si>
  <si>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</si>
  <si>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</si>
  <si>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</si>
  <si>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</si>
  <si>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</si>
  <si>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</si>
  <si>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</si>
  <si>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</si>
  <si>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</si>
  <si>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</si>
  <si>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</si>
  <si>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</si>
  <si>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</si>
  <si>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</si>
  <si>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</si>
  <si>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</si>
  <si>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</si>
  <si>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</si>
  <si>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</si>
  <si>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</si>
  <si>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</si>
  <si>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</si>
  <si>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</si>
  <si>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</si>
  <si>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</si>
  <si>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</si>
  <si>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</si>
  <si>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</si>
  <si>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</si>
  <si>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</si>
  <si>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</si>
  <si>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</si>
  <si>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</si>
  <si>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</si>
  <si>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</si>
  <si>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</si>
  <si>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</si>
  <si>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</si>
  <si>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</si>
  <si>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</si>
  <si>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</si>
  <si>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</si>
  <si>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</si>
  <si>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</si>
  <si>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</si>
  <si>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</si>
  <si>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</si>
  <si>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</si>
  <si>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</si>
  <si>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</si>
  <si>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</si>
  <si>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</si>
  <si>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</si>
  <si>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</si>
  <si>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</si>
  <si>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</si>
  <si>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</si>
  <si>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</si>
  <si>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</si>
  <si>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</si>
  <si>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</si>
  <si>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</si>
  <si>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</si>
  <si>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</si>
  <si>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</si>
  <si>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</si>
  <si>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</si>
  <si>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</si>
  <si>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</si>
  <si>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</si>
  <si>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</si>
  <si>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</si>
  <si>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</si>
  <si>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</si>
  <si>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</si>
  <si>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</si>
  <si>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</si>
  <si>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</si>
  <si>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</si>
  <si>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</si>
  <si>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</si>
  <si>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</si>
  <si>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</si>
  <si>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</si>
  <si>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</si>
  <si>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</si>
  <si>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</si>
  <si>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</si>
  <si>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</si>
  <si>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</si>
  <si>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</si>
  <si>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</si>
  <si>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</si>
  <si>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</si>
  <si>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</si>
  <si>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</si>
  <si>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</si>
  <si>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</si>
  <si>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</si>
  <si>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</si>
  <si>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</si>
  <si>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</si>
  <si>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</si>
  <si>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</si>
  <si>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</si>
  <si>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</si>
  <si>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</si>
  <si>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</si>
  <si>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</si>
  <si>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</si>
  <si>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</si>
  <si>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</si>
  <si>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</si>
  <si>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</si>
  <si>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</si>
  <si>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</si>
  <si>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</si>
  <si>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</si>
  <si>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</si>
  <si>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</si>
  <si>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</si>
  <si>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</si>
  <si>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</si>
  <si>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</si>
  <si>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</si>
  <si>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</si>
  <si>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</si>
  <si>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</si>
  <si>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</si>
  <si>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</si>
  <si>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</si>
  <si>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</si>
  <si>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</si>
  <si>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</si>
  <si>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</si>
  <si>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</si>
  <si>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</si>
  <si>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</si>
  <si>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</si>
  <si>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</si>
  <si>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</si>
  <si>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</si>
  <si>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</si>
  <si>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</si>
  <si>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</si>
  <si>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</si>
  <si>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</si>
  <si>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</si>
  <si>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</si>
  <si>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</si>
  <si>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</si>
  <si>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</si>
  <si>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</si>
  <si>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</si>
  <si>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</si>
  <si>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</si>
  <si>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</si>
  <si>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</si>
  <si>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</si>
  <si>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</si>
  <si>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</si>
  <si>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</si>
  <si>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</si>
  <si>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</si>
  <si>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</si>
  <si>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</si>
  <si>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</si>
  <si>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</si>
  <si>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</si>
  <si>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</si>
  <si>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</si>
  <si>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</si>
  <si>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</si>
  <si>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</si>
  <si>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</si>
  <si>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</si>
  <si>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</si>
  <si>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</si>
  <si>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</si>
  <si>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</si>
  <si>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</si>
  <si>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</si>
  <si>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</si>
  <si>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</si>
  <si>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</si>
  <si>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</si>
  <si>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</si>
  <si>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</si>
  <si>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</si>
  <si>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</si>
  <si>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</si>
  <si>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</si>
  <si>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</si>
  <si>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</si>
  <si>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</si>
  <si>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</si>
  <si>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</si>
  <si>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</si>
  <si>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</si>
  <si>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</si>
  <si>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</si>
  <si>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</si>
  <si>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</si>
  <si>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</si>
  <si>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</si>
  <si>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</si>
  <si>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</si>
  <si>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</si>
  <si>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</si>
  <si>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</si>
  <si>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</si>
  <si>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</si>
  <si>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</si>
  <si>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</si>
  <si>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</si>
  <si>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</si>
  <si>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</si>
  <si>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</si>
  <si>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</si>
  <si>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</si>
  <si>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</si>
  <si>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</si>
  <si>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</si>
  <si>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</si>
  <si>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</si>
  <si>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</si>
  <si>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</si>
  <si>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</si>
  <si>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</si>
  <si>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</si>
  <si>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</si>
  <si>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</si>
  <si>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</si>
  <si>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</si>
  <si>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</si>
  <si>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</si>
  <si>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</si>
  <si>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</si>
  <si>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</si>
  <si>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</si>
  <si>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</si>
  <si>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</si>
  <si>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</si>
  <si>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</si>
  <si>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</si>
  <si>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</si>
  <si>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</si>
  <si>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</si>
  <si>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</si>
  <si>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</si>
  <si>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</si>
  <si>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</si>
  <si>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</si>
  <si>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</si>
  <si>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</si>
  <si>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</si>
  <si>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</si>
  <si>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</si>
  <si>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</si>
  <si>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</si>
  <si>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</si>
  <si>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</si>
  <si>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</si>
  <si>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</si>
  <si>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</si>
  <si>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</si>
  <si>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</si>
  <si>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</si>
  <si>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</si>
  <si>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</si>
  <si>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</si>
  <si>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</si>
  <si>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</si>
  <si>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</si>
  <si>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</si>
  <si>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</si>
  <si>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</si>
  <si>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</si>
  <si>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</si>
  <si>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</si>
  <si>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</si>
  <si>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</si>
  <si>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</si>
  <si>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</si>
  <si>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</si>
  <si>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</si>
  <si>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</si>
  <si>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</si>
  <si>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</si>
  <si>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</si>
  <si>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</si>
  <si>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</si>
  <si>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</si>
  <si>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</si>
  <si>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</si>
  <si>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</si>
  <si>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</si>
  <si>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</si>
  <si>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</si>
  <si>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</si>
  <si>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</si>
  <si>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</si>
  <si>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</si>
  <si>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</si>
  <si>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</si>
  <si>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</si>
  <si>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</si>
  <si>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</si>
  <si>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</si>
  <si>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</si>
  <si>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</si>
  <si>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</si>
  <si>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</si>
  <si>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</si>
  <si>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</si>
  <si>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</si>
  <si>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</si>
  <si>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</si>
  <si>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</si>
  <si>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</si>
  <si>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</si>
  <si>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</si>
  <si>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</si>
  <si>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</si>
  <si>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</si>
  <si>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</si>
  <si>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</si>
  <si>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</si>
  <si>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</si>
  <si>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</si>
  <si>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</si>
  <si>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</si>
  <si>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</si>
  <si>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</si>
  <si>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</si>
  <si>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</si>
  <si>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</si>
  <si>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</si>
  <si>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</si>
  <si>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</si>
  <si>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</si>
  <si>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</si>
  <si>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</si>
  <si>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</si>
  <si>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</si>
  <si>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</si>
  <si>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</si>
  <si>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</si>
  <si>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</si>
  <si>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</si>
  <si>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</si>
  <si>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</si>
  <si>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</si>
  <si>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</si>
  <si>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</si>
  <si>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</si>
  <si>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</si>
  <si>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</si>
  <si>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</si>
  <si>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</si>
  <si>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</si>
  <si>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</si>
  <si>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</si>
  <si>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</si>
  <si>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</si>
  <si>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</si>
  <si>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</si>
  <si>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</si>
  <si>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</si>
  <si>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</si>
  <si>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</si>
  <si>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</si>
  <si>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</si>
  <si>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</si>
  <si>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</si>
  <si>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</si>
  <si>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</si>
  <si>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</si>
  <si>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</si>
  <si>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</si>
  <si>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</si>
  <si>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</si>
  <si>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</si>
  <si>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</si>
  <si>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</si>
  <si>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</si>
  <si>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</si>
  <si>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</si>
  <si>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</si>
  <si>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</si>
  <si>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</si>
  <si>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</si>
  <si>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</si>
  <si>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</si>
  <si>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</si>
  <si>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</si>
  <si>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</si>
  <si>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</si>
  <si>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</si>
  <si>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</si>
  <si>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</si>
  <si>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</si>
  <si>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</si>
  <si>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</si>
  <si>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</si>
  <si>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</si>
  <si>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</si>
  <si>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</si>
  <si>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</si>
  <si>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</si>
  <si>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</si>
  <si>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</si>
  <si>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</si>
  <si>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</si>
  <si>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</si>
  <si>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</si>
  <si>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</si>
  <si>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</si>
  <si>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</si>
  <si>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</si>
  <si>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</si>
  <si>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</si>
  <si>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</si>
  <si>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</si>
  <si>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</si>
  <si>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</si>
  <si>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</si>
  <si>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</si>
  <si>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</si>
  <si>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</si>
  <si>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</si>
  <si>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</si>
  <si>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</si>
  <si>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</si>
  <si>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</si>
  <si>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</si>
  <si>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</si>
  <si>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</si>
  <si>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</si>
  <si>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</si>
  <si>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</si>
  <si>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</si>
  <si>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</si>
  <si>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</si>
  <si>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</si>
  <si>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</si>
  <si>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</si>
  <si>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</si>
  <si>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</si>
  <si>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</si>
  <si>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</si>
  <si>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</si>
  <si>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</si>
  <si>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</si>
  <si>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</si>
  <si>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</si>
  <si>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</si>
  <si>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</si>
  <si>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</si>
  <si>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</si>
  <si>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</si>
  <si>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</si>
  <si>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</si>
  <si>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</si>
  <si>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</si>
  <si>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</si>
  <si>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</si>
  <si>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</si>
  <si>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</si>
  <si>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</si>
  <si>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</si>
  <si>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</si>
  <si>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</si>
  <si>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</si>
  <si>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</si>
  <si>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</si>
  <si>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</si>
  <si>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</si>
  <si>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</si>
  <si>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</si>
  <si>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</si>
  <si>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</si>
  <si>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</si>
  <si>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</si>
  <si>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</si>
  <si>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</si>
  <si>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</si>
  <si>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</si>
  <si>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</si>
  <si>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</si>
  <si>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</si>
  <si>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</si>
  <si>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</si>
  <si>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</si>
  <si>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</si>
  <si>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</si>
  <si>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</si>
  <si>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</si>
  <si>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</si>
  <si>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</si>
  <si>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</si>
  <si>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</si>
  <si>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</si>
  <si>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</si>
  <si>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</si>
  <si>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</si>
  <si>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</si>
  <si>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</si>
  <si>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</si>
  <si>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</si>
  <si>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</si>
  <si>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</si>
  <si>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</si>
  <si>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</si>
  <si>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</si>
  <si>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</si>
  <si>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</si>
  <si>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</si>
  <si>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</si>
  <si>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</si>
  <si>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</si>
  <si>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</si>
  <si>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</si>
  <si>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</si>
  <si>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</si>
  <si>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</si>
  <si>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</si>
  <si>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</si>
  <si>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</si>
  <si>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</si>
  <si>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</si>
  <si>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</si>
  <si>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</si>
  <si>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</si>
  <si>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</si>
  <si>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</si>
  <si>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</si>
  <si>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</si>
  <si>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</si>
  <si>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</si>
  <si>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</si>
  <si>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</si>
  <si>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</si>
  <si>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</si>
  <si>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</si>
  <si>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</si>
  <si>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</si>
  <si>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</si>
  <si>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</si>
  <si>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</si>
  <si>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</si>
  <si>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</si>
  <si>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</si>
  <si>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</si>
  <si>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</si>
  <si>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</si>
  <si>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</si>
  <si>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</si>
  <si>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</si>
  <si>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</si>
  <si>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</si>
  <si>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</si>
  <si>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</si>
  <si>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</si>
  <si>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</si>
  <si>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</si>
  <si>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</si>
  <si>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</si>
  <si>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</si>
  <si>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</si>
  <si>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</si>
  <si>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</si>
  <si>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</si>
  <si>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</si>
  <si>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</si>
  <si>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</si>
  <si>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</si>
  <si>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</si>
  <si>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</si>
  <si>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</si>
  <si>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</si>
  <si>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</si>
  <si>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</si>
  <si>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</si>
  <si>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</si>
  <si>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</si>
  <si>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</si>
  <si>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</si>
  <si>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</si>
  <si>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</si>
  <si>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</si>
  <si>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</si>
  <si>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</si>
  <si>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</si>
  <si>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</si>
  <si>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</si>
  <si>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</si>
  <si>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</si>
  <si>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</si>
  <si>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</si>
  <si>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</si>
  <si>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</si>
  <si>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</si>
  <si>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</si>
  <si>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</si>
  <si>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</si>
  <si>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</si>
  <si>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</si>
  <si>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</si>
  <si>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</si>
  <si>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</si>
  <si>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</si>
  <si>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</si>
  <si>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</si>
  <si>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</si>
  <si>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</si>
  <si>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</si>
  <si>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</si>
  <si>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</si>
  <si>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</si>
  <si>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</si>
  <si>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</si>
  <si>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</si>
  <si>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</si>
  <si>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</si>
  <si>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</si>
  <si>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</si>
  <si>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</si>
  <si>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</si>
  <si>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</si>
  <si>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</si>
  <si>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</si>
  <si>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</si>
  <si>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</si>
  <si>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</si>
  <si>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</si>
  <si>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</si>
  <si>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</si>
  <si>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</si>
  <si>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</si>
  <si>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</si>
  <si>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</si>
  <si>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</si>
  <si>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</si>
  <si>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</si>
  <si>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</si>
  <si>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</si>
  <si>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</si>
  <si>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</si>
  <si>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</si>
  <si>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</si>
  <si>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</si>
  <si>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</si>
  <si>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</si>
  <si>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</si>
  <si>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</si>
  <si>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</si>
  <si>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</si>
  <si>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</si>
  <si>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</si>
  <si>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</si>
  <si>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</si>
  <si>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</si>
  <si>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</si>
  <si>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</si>
  <si>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</si>
  <si>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</si>
  <si>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</si>
  <si>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</si>
  <si>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</si>
  <si>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</si>
  <si>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</si>
  <si>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</si>
  <si>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</si>
  <si>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</si>
  <si>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</si>
  <si>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</si>
  <si>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</si>
  <si>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</si>
  <si>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</si>
  <si>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</si>
  <si>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</si>
  <si>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</si>
  <si>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</si>
  <si>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</si>
  <si>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</si>
  <si>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</si>
  <si>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</si>
  <si>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</si>
  <si>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</si>
  <si>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</si>
  <si>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</si>
  <si>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</si>
  <si>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</si>
  <si>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</si>
  <si>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</si>
  <si>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</si>
  <si>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</si>
  <si>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</si>
  <si>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</si>
  <si>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</si>
  <si>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</si>
  <si>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</si>
  <si>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</si>
  <si>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</si>
  <si>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</si>
  <si>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</si>
  <si>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</si>
  <si>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</si>
  <si>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</si>
  <si>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</si>
  <si>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</si>
  <si>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</si>
  <si>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</si>
  <si>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</si>
  <si>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</si>
  <si>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</si>
  <si>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</si>
  <si>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</si>
  <si>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</si>
  <si>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</si>
  <si>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</si>
  <si>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</si>
  <si>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</si>
  <si>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</si>
  <si>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</si>
  <si>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</si>
  <si>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</si>
  <si>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</si>
  <si>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</si>
  <si>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</si>
  <si>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</si>
  <si>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</si>
  <si>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</si>
  <si>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</si>
  <si>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</si>
  <si>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</si>
  <si>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</si>
  <si>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</si>
  <si>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</si>
  <si>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</si>
  <si>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</si>
  <si>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</si>
  <si>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</si>
  <si>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</si>
  <si>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</si>
  <si>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</si>
  <si>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</si>
  <si>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</si>
  <si>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</si>
  <si>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</si>
  <si>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</si>
  <si>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</si>
  <si>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</si>
  <si>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</si>
  <si>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</si>
  <si>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</si>
  <si>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</si>
  <si>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</si>
  <si>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</si>
  <si>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</si>
  <si>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</si>
  <si>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</si>
  <si>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</si>
  <si>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</si>
  <si>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</si>
  <si>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</si>
  <si>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</si>
  <si>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</si>
  <si>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</si>
  <si>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</si>
  <si>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</si>
  <si>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</si>
  <si>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</si>
  <si>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</si>
  <si>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</si>
  <si>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</si>
  <si>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</si>
  <si>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</si>
  <si>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</si>
  <si>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</si>
  <si>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</si>
  <si>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</si>
  <si>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</si>
  <si>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</si>
  <si>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</si>
  <si>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</si>
  <si>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</si>
  <si>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</si>
  <si>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</si>
  <si>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</si>
  <si>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</si>
  <si>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</si>
  <si>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</si>
  <si>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</si>
  <si>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</si>
  <si>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</si>
  <si>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</si>
  <si>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</si>
  <si>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</si>
  <si>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</si>
  <si>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</si>
  <si>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</si>
  <si>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</si>
  <si>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</si>
  <si>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</si>
  <si>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</si>
  <si>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</si>
  <si>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</si>
  <si>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</si>
  <si>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</si>
  <si>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</si>
  <si>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</si>
  <si>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</si>
  <si>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</si>
  <si>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</si>
  <si>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</si>
  <si>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</si>
  <si>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</si>
  <si>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</si>
  <si>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</si>
  <si>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</si>
  <si>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</si>
  <si>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</si>
  <si>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</si>
  <si>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</si>
  <si>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</si>
  <si>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</si>
  <si>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</si>
  <si>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</si>
  <si>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</si>
  <si>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</si>
  <si>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</si>
  <si>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</si>
  <si>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</si>
  <si>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</si>
  <si>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</si>
  <si>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</si>
  <si>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</si>
  <si>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</si>
  <si>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</si>
  <si>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</si>
  <si>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</si>
  <si>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</si>
  <si>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</si>
  <si>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</si>
  <si>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</si>
  <si>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</si>
  <si>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</si>
  <si>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</si>
  <si>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</si>
  <si>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</si>
  <si>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</si>
  <si>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</si>
  <si>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</si>
  <si>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</si>
  <si>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</si>
  <si>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</si>
  <si>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</si>
  <si>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</si>
  <si>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</si>
  <si>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</si>
  <si>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</si>
  <si>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</si>
  <si>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</si>
  <si>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</si>
  <si>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</si>
  <si>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</si>
  <si>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</si>
  <si>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</si>
  <si>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</si>
  <si>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</si>
  <si>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</si>
  <si>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</si>
  <si>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</si>
  <si>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</si>
  <si>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</si>
  <si>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</si>
  <si>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</si>
  <si>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</si>
  <si>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</si>
  <si>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</si>
  <si>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</si>
  <si>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</si>
  <si>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</si>
  <si>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</si>
  <si>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</si>
  <si>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</si>
  <si>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</si>
  <si>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</si>
  <si>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</si>
  <si>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</si>
  <si>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</si>
  <si>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</si>
  <si>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</si>
  <si>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</si>
  <si>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</si>
  <si>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</si>
  <si>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</si>
  <si>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</si>
  <si>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</si>
  <si>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</si>
  <si>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</si>
  <si>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</si>
  <si>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</si>
  <si>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</si>
  <si>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</si>
  <si>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</si>
  <si>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</si>
  <si>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</si>
  <si>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</si>
  <si>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</si>
  <si>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</si>
  <si>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</si>
  <si>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</si>
  <si>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</si>
  <si>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</si>
  <si>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</si>
  <si>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</si>
  <si>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</si>
  <si>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</si>
  <si>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</si>
  <si>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</si>
  <si>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</si>
  <si>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</si>
  <si>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</si>
  <si>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</si>
  <si>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</si>
  <si>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</si>
  <si>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</si>
  <si>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</si>
  <si>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</si>
  <si>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</si>
  <si>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</si>
  <si>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</si>
  <si>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</si>
  <si>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</si>
  <si>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</si>
  <si>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</si>
  <si>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</si>
  <si>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</si>
  <si>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</si>
  <si>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</si>
  <si>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</si>
  <si>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</si>
  <si>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</si>
  <si>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</si>
  <si>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</si>
  <si>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</si>
  <si>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</si>
  <si>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</si>
  <si>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</si>
  <si>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</si>
  <si>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</si>
  <si>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</si>
  <si>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</si>
  <si>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</si>
  <si>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</si>
  <si>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</si>
  <si>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</si>
  <si>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</si>
  <si>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</si>
  <si>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</si>
  <si>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</si>
  <si>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</si>
  <si>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</si>
  <si>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</si>
  <si>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</si>
  <si>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</si>
  <si>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</si>
  <si>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</si>
  <si>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</si>
  <si>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</si>
  <si>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</si>
  <si>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</si>
  <si>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</si>
  <si>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</si>
  <si>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</si>
  <si>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</si>
  <si>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</si>
  <si>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</si>
  <si>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</si>
  <si>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</si>
  <si>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</si>
  <si>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</si>
  <si>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</si>
  <si>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</si>
  <si>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</si>
  <si>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</si>
  <si>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</si>
  <si>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</si>
  <si>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</si>
  <si>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</si>
  <si>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</si>
  <si>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</si>
  <si>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</si>
  <si>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</si>
  <si>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</si>
  <si>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</si>
  <si>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</si>
  <si>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</si>
  <si>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</si>
  <si>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</si>
  <si>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</si>
  <si>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</si>
  <si>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</si>
  <si>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</si>
  <si>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</si>
  <si>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</si>
  <si>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</si>
  <si>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</si>
  <si>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</si>
  <si>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</si>
  <si>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</si>
  <si>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</si>
  <si>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</si>
  <si>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</si>
  <si>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</si>
  <si>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</si>
  <si>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</si>
  <si>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</si>
  <si>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</si>
  <si>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</si>
  <si>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</si>
  <si>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</si>
  <si>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</si>
  <si>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</si>
  <si>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</si>
  <si>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</si>
  <si>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</si>
  <si>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</si>
  <si>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</si>
  <si>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</si>
  <si>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</si>
  <si>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</si>
  <si>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</si>
  <si>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</si>
  <si>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</si>
  <si>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</si>
  <si>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</si>
  <si>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</si>
  <si>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</si>
  <si>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</si>
  <si>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</si>
  <si>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</si>
  <si>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</si>
  <si>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</si>
  <si>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</si>
  <si>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</si>
  <si>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</si>
  <si>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</si>
  <si>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</si>
  <si>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</si>
  <si>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</si>
  <si>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</si>
  <si>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</si>
  <si>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</si>
  <si>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</si>
  <si>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</si>
  <si>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</si>
  <si>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</si>
  <si>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</si>
  <si>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</si>
  <si>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</si>
  <si>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</si>
  <si>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</si>
  <si>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</si>
  <si>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</si>
  <si>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</si>
  <si>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</si>
  <si>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</si>
  <si>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</si>
  <si>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</si>
  <si>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</si>
  <si>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</si>
  <si>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</si>
  <si>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</si>
  <si>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</si>
  <si>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</si>
  <si>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</si>
  <si>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</si>
  <si>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</si>
  <si>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</si>
  <si>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</si>
  <si>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</si>
  <si>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</si>
  <si>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</si>
  <si>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</si>
  <si>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</si>
  <si>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</si>
  <si>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</si>
  <si>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</si>
  <si>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</si>
  <si>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</si>
  <si>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</si>
  <si>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</si>
  <si>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</si>
  <si>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</si>
  <si>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</si>
  <si>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</si>
  <si>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</si>
  <si>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</si>
  <si>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</si>
  <si>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</si>
  <si>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</si>
  <si>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</si>
  <si>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</si>
  <si>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</si>
  <si>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</si>
  <si>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</si>
  <si>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</si>
  <si>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</si>
  <si>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</si>
  <si>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</si>
  <si>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</si>
  <si>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</si>
  <si>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</si>
  <si>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</si>
  <si>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</si>
  <si>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</si>
  <si>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</si>
  <si>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</si>
  <si>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</si>
  <si>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</si>
  <si>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</si>
  <si>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</si>
  <si>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</si>
  <si>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</si>
  <si>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</si>
  <si>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</si>
  <si>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</si>
  <si>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</si>
  <si>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</si>
  <si>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</si>
  <si>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</si>
  <si>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</si>
  <si>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</si>
  <si>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</si>
  <si>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</si>
  <si>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</si>
  <si>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</si>
  <si>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</si>
  <si>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</si>
  <si>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</si>
  <si>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</si>
  <si>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</si>
  <si>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</si>
  <si>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</si>
  <si>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</si>
  <si>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</si>
  <si>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</si>
  <si>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</si>
  <si>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</si>
  <si>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</si>
  <si>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</si>
  <si>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</si>
  <si>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</si>
  <si>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</si>
  <si>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</si>
  <si>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</si>
  <si>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</si>
  <si>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</si>
  <si>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</si>
  <si>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</si>
  <si>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</si>
  <si>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</si>
  <si>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</si>
  <si>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</si>
  <si>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</si>
  <si>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</si>
  <si>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</si>
  <si>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</si>
  <si>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</si>
  <si>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</si>
  <si>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</si>
  <si>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</si>
  <si>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</si>
  <si>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</si>
  <si>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</si>
  <si>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</si>
  <si>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</si>
  <si>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</si>
  <si>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</si>
  <si>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</si>
  <si>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</si>
  <si>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</si>
  <si>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</si>
  <si>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</si>
  <si>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</si>
  <si>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</si>
  <si>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</si>
  <si>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</si>
  <si>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</si>
  <si>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</si>
  <si>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</si>
  <si>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</si>
  <si>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</si>
  <si>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</si>
  <si>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</si>
  <si>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</si>
  <si>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</si>
  <si>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</si>
  <si>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</si>
  <si>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</si>
  <si>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</si>
  <si>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</si>
  <si>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</si>
  <si>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</si>
  <si>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</si>
  <si>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</si>
  <si>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</si>
  <si>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</si>
  <si>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</si>
  <si>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</si>
  <si>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</si>
  <si>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</si>
  <si>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</si>
  <si>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</si>
  <si>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</si>
  <si>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</si>
  <si>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</si>
  <si>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</si>
  <si>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</si>
  <si>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</si>
  <si>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</si>
  <si>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</si>
  <si>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</si>
  <si>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</si>
  <si>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</si>
  <si>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</si>
  <si>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</si>
  <si>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</si>
  <si>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</si>
  <si>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</si>
  <si>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</si>
  <si>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</si>
  <si>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</si>
  <si>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</si>
  <si>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</si>
  <si>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</si>
  <si>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</si>
  <si>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</si>
  <si>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</si>
  <si>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</si>
  <si>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</si>
  <si>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</si>
  <si>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</si>
  <si>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</si>
  <si>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</si>
  <si>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</si>
  <si>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</si>
  <si>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</si>
  <si>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</si>
  <si>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</si>
  <si>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</si>
  <si>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</si>
  <si>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</si>
  <si>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</si>
  <si>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</si>
  <si>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</si>
  <si>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</si>
  <si>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</si>
  <si>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</si>
  <si>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</si>
  <si>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</si>
  <si>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</si>
  <si>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</si>
  <si>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</si>
  <si>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</si>
  <si>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</si>
  <si>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</si>
  <si>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</si>
  <si>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</si>
  <si>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</si>
  <si>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</si>
  <si>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</si>
  <si>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</si>
  <si>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</si>
  <si>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</si>
  <si>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</si>
  <si>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</si>
  <si>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</si>
  <si>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</si>
  <si>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</si>
  <si>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</si>
  <si>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</si>
  <si>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</si>
  <si>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</si>
  <si>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</si>
  <si>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</si>
  <si>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</si>
  <si>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</si>
  <si>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</si>
  <si>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</si>
  <si>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</si>
  <si>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</si>
  <si>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</si>
  <si>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</si>
  <si>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</si>
  <si>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</si>
  <si>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</si>
  <si>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</si>
  <si>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</si>
  <si>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</si>
  <si>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</si>
  <si>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</si>
  <si>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</si>
  <si>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</si>
  <si>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</si>
  <si>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</si>
  <si>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</si>
  <si>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</si>
  <si>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</si>
  <si>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</si>
  <si>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</si>
  <si>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</si>
  <si>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</si>
  <si>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</si>
  <si>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</si>
  <si>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</si>
  <si>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</si>
  <si>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</si>
  <si>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</si>
  <si>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</si>
  <si>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</si>
  <si>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</si>
  <si>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</si>
  <si>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</si>
  <si>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</si>
  <si>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</si>
  <si>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</si>
  <si>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</si>
  <si>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</si>
  <si>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</si>
  <si>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</si>
  <si>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</si>
  <si>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</si>
  <si>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</si>
  <si>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</si>
  <si>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</si>
  <si>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</si>
  <si>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</si>
  <si>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</si>
  <si>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</si>
  <si>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</si>
  <si>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</si>
  <si>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</si>
  <si>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</si>
  <si>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</si>
  <si>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</si>
  <si>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</si>
  <si>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</si>
  <si>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</si>
  <si>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</si>
  <si>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</si>
  <si>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</si>
  <si>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</si>
  <si>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</si>
  <si>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</si>
  <si>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</si>
  <si>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</si>
  <si>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</si>
  <si>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</si>
  <si>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</si>
  <si>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</si>
  <si>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</si>
  <si>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</si>
  <si>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</si>
  <si>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</si>
  <si>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</si>
  <si>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</si>
  <si>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</si>
  <si>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</si>
  <si>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</si>
  <si>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</si>
  <si>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</si>
  <si>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</si>
  <si>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</si>
  <si>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</si>
  <si>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</si>
  <si>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</si>
  <si>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</si>
  <si>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</si>
  <si>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</si>
  <si>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</si>
  <si>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</si>
  <si>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</si>
  <si>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</si>
  <si>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</si>
  <si>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</si>
  <si>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</si>
  <si>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</si>
  <si>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</si>
  <si>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</si>
  <si>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</si>
  <si>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</si>
  <si>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</si>
  <si>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</si>
  <si>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</si>
  <si>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</si>
  <si>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</si>
  <si>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</si>
  <si>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</si>
  <si>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</si>
  <si>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</si>
  <si>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</si>
  <si>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</si>
  <si>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</si>
  <si>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</si>
  <si>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</si>
  <si>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</si>
  <si>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</si>
  <si>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</si>
  <si>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</si>
  <si>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</si>
  <si>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</si>
  <si>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</si>
  <si>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</si>
  <si>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</si>
  <si>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</si>
  <si>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</si>
  <si>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</si>
  <si>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</si>
  <si>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</si>
  <si>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</si>
  <si>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</si>
  <si>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</si>
  <si>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</si>
  <si>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</si>
  <si>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</si>
  <si>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</si>
  <si>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</si>
  <si>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</si>
  <si>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</si>
  <si>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</si>
  <si>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</si>
  <si>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</si>
  <si>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</si>
  <si>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</si>
  <si>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</si>
  <si>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</si>
  <si>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</si>
  <si>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</si>
  <si>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</si>
  <si>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</si>
  <si>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</si>
  <si>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</si>
  <si>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</si>
  <si>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</si>
  <si>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</si>
  <si>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</si>
  <si>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</si>
  <si>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</si>
  <si>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</si>
  <si>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</si>
  <si>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</si>
  <si>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</si>
  <si>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</si>
  <si>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</si>
  <si>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</si>
  <si>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</si>
  <si>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</si>
  <si>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</si>
  <si>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</si>
  <si>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</si>
  <si>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</si>
  <si>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</si>
  <si>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</si>
  <si>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</si>
  <si>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</si>
  <si>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</si>
  <si>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</si>
  <si>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</si>
  <si>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</si>
  <si>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</si>
  <si>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</si>
  <si>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</si>
  <si>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</si>
  <si>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</si>
  <si>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</si>
  <si>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</si>
  <si>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</si>
  <si>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</si>
  <si>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</si>
  <si>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</si>
  <si>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</si>
  <si>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</si>
  <si>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</si>
  <si>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</si>
  <si>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</si>
  <si>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</si>
  <si>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</si>
  <si>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</si>
  <si>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</si>
  <si>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</si>
  <si>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</si>
  <si>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</si>
  <si>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</si>
  <si>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</si>
  <si>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</si>
  <si>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</si>
  <si>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</si>
  <si>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</si>
  <si>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</si>
  <si>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</si>
  <si>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</si>
  <si>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</si>
  <si>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</si>
  <si>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</si>
  <si>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</si>
  <si>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</si>
  <si>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</si>
  <si>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</si>
  <si>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</si>
  <si>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</si>
  <si>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</si>
  <si>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</si>
  <si>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</si>
  <si>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</si>
  <si>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</si>
  <si>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</si>
  <si>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</si>
  <si>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</si>
  <si>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</si>
  <si>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</si>
  <si>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</si>
  <si>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</si>
  <si>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</si>
  <si>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</si>
  <si>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</si>
  <si>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</si>
  <si>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</si>
  <si>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</si>
  <si>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</si>
  <si>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</si>
  <si>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</si>
  <si>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</si>
  <si>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</si>
  <si>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</si>
  <si>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</si>
  <si>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</si>
  <si>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</si>
  <si>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</si>
  <si>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</si>
  <si>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</si>
  <si>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</si>
  <si>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</si>
  <si>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</si>
  <si>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</si>
  <si>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</si>
  <si>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</si>
  <si>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</si>
  <si>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</si>
  <si>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</si>
  <si>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</si>
  <si>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</si>
  <si>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</si>
  <si>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</si>
  <si>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</si>
  <si>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</si>
  <si>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</si>
  <si>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</si>
  <si>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</si>
  <si>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</si>
  <si>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</si>
  <si>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</si>
  <si>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</si>
  <si>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</si>
  <si>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</si>
  <si>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</si>
  <si>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</si>
  <si>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</si>
  <si>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</si>
  <si>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</si>
  <si>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</si>
  <si>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</si>
  <si>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</si>
  <si>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</si>
  <si>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</si>
  <si>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</si>
  <si>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</si>
  <si>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</si>
  <si>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</si>
  <si>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</si>
  <si>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</si>
  <si>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</si>
  <si>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</si>
  <si>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</si>
  <si>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</si>
  <si>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</si>
  <si>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</si>
  <si>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</si>
  <si>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</si>
  <si>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</si>
  <si>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</si>
  <si>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</si>
  <si>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</si>
  <si>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</si>
  <si>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</si>
  <si>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</si>
  <si>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</si>
  <si>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</si>
  <si>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</si>
  <si>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</si>
  <si>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</si>
  <si>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</si>
  <si>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</si>
  <si>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</si>
  <si>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</si>
  <si>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</si>
  <si>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</si>
  <si>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</si>
  <si>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</si>
  <si>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</si>
  <si>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</si>
  <si>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</si>
  <si>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</si>
  <si>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</si>
  <si>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</si>
  <si>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</si>
  <si>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</si>
  <si>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</si>
  <si>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</si>
  <si>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</si>
  <si>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</si>
  <si>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</si>
  <si>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</si>
  <si>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</si>
  <si>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</si>
  <si>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</si>
  <si>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</si>
  <si>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</si>
  <si>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</si>
  <si>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</si>
  <si>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</si>
  <si>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</si>
  <si>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</si>
  <si>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</si>
  <si>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</si>
  <si>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</si>
  <si>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</si>
  <si>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</si>
  <si>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</si>
  <si>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</si>
  <si>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</si>
  <si>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</si>
  <si>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</si>
  <si>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</si>
  <si>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</si>
  <si>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</si>
  <si>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</si>
  <si>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</si>
  <si>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</si>
  <si>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</si>
  <si>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</si>
  <si>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</si>
  <si>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</si>
  <si>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</si>
  <si>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</si>
  <si>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</si>
  <si>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</si>
  <si>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</si>
  <si>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</si>
  <si>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</si>
  <si>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</si>
  <si>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</si>
  <si>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</si>
  <si>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</si>
  <si>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</si>
  <si>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</si>
  <si>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</si>
  <si>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</si>
  <si>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</si>
  <si>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</si>
  <si>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</si>
  <si>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</si>
  <si>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</si>
  <si>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</si>
  <si>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</si>
  <si>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</si>
  <si>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</si>
  <si>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</si>
  <si>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</si>
  <si>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</si>
  <si>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</si>
  <si>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</si>
  <si>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</si>
  <si>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</si>
  <si>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</si>
  <si>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</si>
  <si>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</si>
  <si>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</si>
  <si>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</si>
  <si>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</si>
  <si>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</si>
  <si>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</si>
  <si>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</si>
  <si>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</si>
  <si>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</si>
  <si>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</si>
  <si>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</si>
  <si>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</si>
  <si>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</si>
  <si>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</si>
  <si>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</si>
  <si>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</si>
  <si>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</si>
  <si>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</si>
  <si>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</si>
  <si>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</si>
  <si>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</si>
  <si>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</si>
  <si>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</si>
  <si>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</si>
  <si>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</si>
  <si>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</si>
  <si>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</si>
  <si>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</si>
  <si>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</si>
  <si>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</si>
  <si>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</si>
  <si>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</si>
  <si>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</si>
  <si>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</si>
  <si>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</si>
  <si>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</si>
  <si>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</si>
  <si>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</si>
  <si>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</si>
  <si>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</si>
  <si>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</si>
  <si>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</si>
  <si>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</si>
  <si>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</si>
  <si>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</si>
  <si>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</si>
  <si>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</si>
  <si>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</si>
  <si>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</si>
  <si>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</si>
  <si>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</si>
  <si>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</si>
  <si>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</si>
  <si>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</si>
  <si>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</si>
  <si>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</si>
  <si>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</si>
  <si>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</si>
  <si>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</si>
  <si>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</si>
  <si>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</si>
  <si>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</si>
  <si>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</si>
  <si>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</si>
  <si>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</si>
  <si>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</si>
  <si>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</si>
  <si>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</si>
  <si>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</si>
  <si>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</si>
  <si>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</si>
  <si>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</si>
  <si>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</si>
  <si>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</si>
  <si>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</si>
  <si>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</si>
  <si>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</si>
  <si>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</si>
  <si>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</si>
  <si>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</si>
  <si>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</si>
  <si>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</si>
  <si>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</si>
  <si>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</si>
  <si>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</si>
  <si>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</si>
  <si>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</si>
  <si>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</si>
  <si>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</si>
  <si>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</si>
  <si>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</si>
  <si>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</si>
  <si>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</si>
  <si>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</si>
  <si>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</si>
  <si>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</si>
  <si>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</si>
  <si>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</si>
  <si>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</si>
  <si>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</si>
  <si>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</si>
  <si>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</si>
  <si>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</si>
  <si>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</si>
  <si>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</si>
  <si>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</si>
  <si>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</si>
  <si>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</si>
  <si>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</si>
  <si>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</si>
  <si>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</si>
  <si>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</si>
  <si>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</si>
  <si>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</si>
  <si>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</si>
  <si>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</si>
  <si>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</si>
  <si>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</si>
  <si>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</si>
  <si>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</si>
  <si>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</si>
  <si>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</si>
  <si>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</si>
  <si>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</si>
  <si>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</si>
  <si>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</si>
  <si>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</si>
  <si>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</si>
  <si>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</si>
  <si>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</si>
  <si>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</si>
  <si>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</si>
  <si>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</si>
  <si>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</si>
  <si>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</si>
  <si>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</si>
  <si>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</si>
  <si>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</si>
  <si>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</si>
  <si>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</si>
  <si>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</si>
  <si>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</si>
  <si>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</si>
  <si>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</si>
  <si>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</si>
  <si>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</si>
  <si>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</si>
  <si>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</si>
  <si>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</si>
  <si>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</si>
  <si>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</si>
  <si>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</si>
  <si>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</si>
  <si>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</si>
  <si>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</si>
  <si>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</si>
  <si>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</si>
  <si>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</si>
  <si>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</si>
  <si>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</si>
  <si>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</si>
  <si>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</si>
  <si>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</si>
  <si>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</si>
  <si>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</si>
  <si>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</si>
  <si>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</si>
  <si>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</si>
  <si>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</si>
  <si>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</si>
  <si>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</si>
  <si>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</si>
  <si>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</si>
  <si>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</si>
  <si>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</si>
  <si>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</si>
  <si>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</si>
  <si>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</si>
  <si>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</si>
  <si>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</si>
  <si>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</si>
  <si>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</si>
  <si>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</si>
  <si>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</si>
  <si>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</si>
  <si>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</si>
  <si>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</si>
  <si>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</si>
  <si>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</si>
  <si>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</si>
  <si>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</si>
  <si>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</si>
  <si>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</si>
  <si>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</si>
  <si>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</si>
  <si>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</si>
  <si>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</si>
  <si>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</si>
  <si>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</si>
  <si>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</si>
  <si>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</si>
  <si>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</si>
  <si>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</si>
  <si>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</si>
  <si>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</si>
  <si>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</si>
  <si>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</si>
  <si>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</si>
  <si>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</si>
  <si>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</si>
  <si>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</si>
  <si>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</si>
  <si>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</si>
  <si>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</si>
  <si>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</si>
  <si>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</si>
  <si>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</si>
  <si>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</si>
  <si>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</si>
  <si>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</si>
  <si>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</si>
  <si>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</si>
  <si>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</si>
  <si>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</si>
  <si>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</si>
  <si>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</si>
  <si>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</si>
  <si>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</si>
  <si>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</si>
  <si>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</si>
  <si>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</si>
  <si>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</si>
  <si>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</si>
  <si>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</si>
  <si>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</si>
  <si>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</si>
  <si>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</si>
  <si>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</si>
  <si>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</si>
  <si>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</si>
  <si>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</si>
  <si>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</si>
  <si>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</si>
  <si>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</si>
  <si>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</si>
  <si>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</si>
  <si>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</si>
  <si>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</si>
  <si>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</si>
  <si>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</si>
  <si>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</si>
  <si>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</si>
  <si>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</si>
  <si>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</si>
  <si>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</si>
  <si>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</si>
  <si>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</si>
  <si>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</si>
  <si>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</si>
  <si>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</si>
  <si>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</si>
  <si>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</si>
  <si>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</si>
  <si>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</si>
  <si>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</si>
  <si>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</si>
  <si>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</si>
  <si>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</si>
  <si>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</si>
  <si>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</si>
  <si>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</si>
  <si>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</si>
  <si>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</si>
  <si>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</si>
  <si>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</si>
  <si>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</si>
  <si>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</si>
  <si>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</si>
  <si>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</si>
  <si>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</si>
  <si>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</si>
  <si>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</si>
  <si>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</si>
  <si>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</si>
  <si>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</si>
  <si>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</si>
  <si>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</si>
  <si>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</si>
  <si>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</si>
  <si>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</si>
  <si>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</si>
  <si>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</si>
  <si>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</si>
  <si>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</si>
  <si>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</si>
  <si>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</si>
  <si>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</si>
  <si>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</si>
  <si>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</si>
  <si>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</si>
  <si>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</si>
  <si>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</si>
  <si>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</si>
  <si>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</si>
  <si>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</si>
  <si>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</si>
  <si>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</si>
  <si>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</si>
  <si>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</si>
  <si>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</si>
  <si>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</si>
  <si>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</si>
  <si>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</si>
  <si>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</si>
  <si>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</si>
  <si>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</si>
  <si>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</si>
  <si>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</si>
  <si>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</si>
  <si>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</si>
  <si>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</si>
  <si>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</si>
  <si>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</si>
  <si>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</si>
  <si>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</si>
  <si>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</si>
  <si>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</si>
  <si>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</si>
  <si>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</si>
  <si>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</si>
  <si>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</si>
  <si>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</si>
  <si>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</si>
  <si>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</si>
  <si>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</si>
  <si>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</si>
  <si>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</si>
  <si>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</si>
  <si>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</si>
  <si>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</si>
  <si>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</si>
  <si>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</si>
  <si>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</si>
  <si>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</si>
  <si>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</si>
  <si>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</si>
  <si>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</si>
  <si>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</si>
  <si>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</si>
  <si>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</si>
  <si>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</si>
  <si>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</si>
  <si>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</si>
  <si>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</si>
  <si>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</si>
  <si>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</si>
  <si>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</si>
  <si>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</si>
  <si>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</si>
  <si>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</si>
  <si>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</si>
  <si>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</si>
  <si>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</si>
  <si>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</si>
  <si>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</si>
  <si>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</si>
  <si>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</si>
  <si>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</si>
  <si>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</si>
  <si>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</si>
  <si>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</si>
  <si>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</si>
  <si>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</si>
  <si>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</si>
  <si>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</si>
  <si>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</si>
  <si>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</si>
  <si>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</si>
  <si>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</si>
  <si>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</si>
  <si>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</si>
  <si>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</si>
  <si>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</si>
  <si>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</si>
  <si>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</si>
  <si>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</si>
  <si>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</si>
  <si>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</si>
  <si>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</si>
  <si>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</si>
  <si>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</si>
  <si>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</si>
  <si>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</si>
  <si>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</si>
  <si>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</si>
  <si>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</si>
  <si>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</si>
  <si>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</si>
  <si>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</si>
  <si>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</si>
  <si>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</si>
  <si>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</si>
  <si>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</si>
  <si>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</si>
  <si>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</si>
  <si>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</si>
  <si>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</si>
  <si>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</si>
  <si>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</si>
  <si>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</si>
  <si>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</si>
  <si>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</si>
  <si>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</si>
  <si>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</si>
  <si>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</si>
  <si>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</si>
  <si>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</si>
  <si>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</si>
  <si>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</si>
  <si>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</si>
  <si>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</si>
  <si>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</si>
  <si>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</si>
  <si>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</si>
  <si>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</si>
  <si>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</si>
  <si>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</si>
  <si>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</si>
  <si>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</si>
  <si>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</si>
  <si>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</si>
  <si>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</si>
  <si>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</si>
  <si>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</si>
  <si>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</si>
  <si>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</si>
  <si>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</si>
  <si>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</si>
  <si>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</si>
  <si>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</si>
  <si>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</si>
  <si>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</si>
  <si>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</si>
  <si>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</si>
  <si>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</si>
  <si>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</si>
  <si>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</si>
  <si>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</si>
  <si>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</si>
  <si>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</si>
  <si>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</si>
  <si>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</si>
  <si>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</si>
  <si>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</si>
  <si>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</si>
  <si>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</si>
  <si>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</si>
  <si>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</si>
  <si>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</si>
  <si>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</si>
  <si>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</si>
  <si>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</si>
  <si>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</si>
  <si>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</si>
  <si>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</si>
  <si>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</si>
  <si>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</si>
  <si>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</si>
  <si>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</si>
  <si>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</si>
  <si>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</si>
  <si>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</si>
  <si>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</si>
  <si>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</si>
  <si>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</si>
  <si>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</si>
  <si>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</si>
  <si>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</si>
  <si>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</si>
  <si>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</si>
  <si>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</si>
  <si>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</si>
  <si>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</si>
  <si>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</si>
  <si>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</si>
  <si>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</si>
  <si>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</si>
  <si>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</si>
  <si>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</si>
  <si>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</si>
  <si>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</si>
  <si>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</si>
  <si>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</si>
  <si>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</si>
  <si>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</si>
  <si>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</si>
  <si>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</si>
  <si>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</si>
  <si>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</si>
  <si>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</si>
  <si>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</si>
  <si>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</si>
  <si>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</si>
  <si>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</si>
  <si>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</si>
  <si>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</si>
  <si>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</si>
  <si>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</si>
  <si>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</si>
  <si>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</si>
  <si>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</si>
  <si>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</si>
  <si>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</si>
  <si>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</si>
  <si>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</si>
  <si>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</si>
  <si>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</si>
  <si>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</si>
  <si>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</si>
  <si>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</si>
  <si>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</si>
  <si>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</si>
  <si>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</si>
  <si>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</si>
  <si>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</si>
  <si>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</si>
  <si>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</si>
  <si>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</si>
  <si>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</si>
  <si>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</si>
  <si>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</si>
  <si>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</si>
  <si>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</si>
  <si>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</si>
  <si>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</si>
  <si>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</si>
  <si>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</si>
  <si>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</si>
  <si>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</si>
  <si>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</si>
  <si>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</si>
  <si>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</si>
  <si>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</si>
  <si>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</si>
  <si>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</si>
  <si>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</si>
  <si>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</si>
  <si>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</si>
  <si>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</si>
  <si>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</si>
  <si>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</si>
  <si>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</si>
  <si>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</si>
  <si>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</si>
  <si>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</si>
  <si>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</si>
  <si>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</si>
  <si>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</si>
  <si>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</si>
  <si>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</si>
  <si>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</si>
  <si>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</si>
  <si>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</si>
  <si>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</si>
  <si>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</si>
  <si>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</si>
  <si>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</si>
  <si>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</si>
  <si>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</si>
  <si>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</si>
  <si>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</si>
  <si>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</si>
  <si>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</si>
  <si>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</si>
  <si>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</si>
  <si>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</si>
  <si>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</si>
  <si>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</si>
  <si>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</si>
  <si>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</si>
  <si>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</si>
  <si>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</si>
  <si>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</si>
  <si>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</si>
  <si>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</si>
  <si>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</si>
  <si>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</si>
  <si>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</si>
  <si>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</si>
  <si>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</si>
  <si>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</si>
  <si>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</si>
  <si>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</si>
  <si>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</si>
  <si>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</si>
  <si>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</si>
  <si>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</si>
  <si>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</si>
  <si>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</si>
  <si>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</si>
  <si>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</si>
  <si>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</si>
  <si>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</si>
  <si>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</si>
  <si>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</si>
  <si>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</si>
  <si>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</si>
  <si>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</si>
  <si>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</si>
  <si>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</si>
  <si>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</si>
  <si>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</si>
  <si>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</si>
  <si>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</si>
  <si>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</si>
  <si>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</si>
  <si>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</si>
  <si>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</si>
  <si>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</si>
  <si>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</si>
  <si>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</si>
  <si>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</si>
  <si>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</si>
  <si>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</si>
  <si>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</si>
  <si>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</si>
  <si>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</si>
  <si>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</si>
  <si>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</si>
  <si>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</si>
  <si>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</si>
  <si>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</si>
  <si>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</si>
  <si>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</si>
  <si>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</si>
  <si>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</si>
  <si>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</si>
  <si>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</si>
  <si>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</si>
  <si>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</si>
  <si>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</si>
  <si>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</si>
  <si>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</si>
  <si>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</si>
  <si>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</si>
  <si>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</si>
  <si>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</si>
  <si>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</si>
  <si>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</si>
  <si>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</si>
  <si>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</si>
  <si>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</si>
  <si>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</si>
  <si>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</si>
  <si>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</si>
  <si>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</si>
  <si>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</si>
  <si>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</si>
  <si>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</si>
  <si>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</si>
  <si>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</si>
  <si>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</si>
  <si>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</si>
  <si>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</si>
  <si>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</si>
  <si>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</si>
  <si>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</si>
  <si>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</si>
  <si>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</si>
  <si>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</si>
  <si>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</si>
  <si>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</si>
  <si>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</si>
  <si>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</si>
  <si>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</si>
  <si>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</si>
  <si>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</si>
  <si>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</si>
  <si>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</si>
  <si>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</si>
  <si>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</si>
  <si>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</si>
  <si>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</si>
  <si>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</si>
  <si>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</si>
  <si>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</si>
  <si>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</si>
  <si>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</si>
  <si>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</si>
  <si>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</si>
  <si>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</si>
  <si>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</si>
  <si>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</si>
  <si>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</si>
  <si>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</si>
  <si>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</si>
  <si>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</si>
  <si>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</si>
  <si>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</si>
  <si>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</si>
  <si>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</si>
  <si>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</si>
  <si>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</si>
  <si>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</si>
  <si>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</si>
  <si>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</si>
  <si>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</si>
  <si>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</si>
  <si>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</si>
  <si>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</si>
  <si>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</si>
  <si>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</si>
  <si>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</si>
  <si>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</si>
  <si>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</si>
  <si>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</si>
  <si>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</si>
  <si>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</si>
  <si>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</si>
  <si>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</si>
  <si>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</si>
  <si>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</si>
  <si>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</si>
  <si>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</si>
  <si>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</si>
  <si>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</si>
  <si>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</si>
  <si>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</si>
  <si>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</si>
  <si>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</si>
  <si>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</si>
  <si>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</si>
  <si>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</si>
  <si>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</si>
  <si>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</si>
  <si>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</si>
  <si>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</si>
  <si>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</si>
  <si>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</si>
  <si>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</si>
  <si>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</si>
  <si>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</si>
  <si>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</si>
  <si>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</si>
  <si>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</si>
  <si>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</si>
  <si>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</si>
  <si>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</si>
  <si>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</si>
  <si>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</si>
  <si>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</si>
  <si>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</si>
  <si>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</si>
  <si>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</si>
  <si>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</si>
  <si>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</si>
  <si>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</si>
  <si>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</si>
  <si>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</si>
  <si>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</si>
  <si>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</si>
  <si>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</si>
  <si>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</si>
  <si>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</si>
  <si>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</si>
  <si>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</si>
  <si>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</si>
  <si>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</si>
  <si>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</si>
  <si>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</si>
  <si>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</si>
  <si>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</si>
  <si>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</si>
  <si>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</si>
  <si>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</si>
  <si>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</si>
  <si>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</si>
  <si>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</si>
  <si>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</si>
  <si>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</si>
  <si>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</si>
  <si>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</si>
  <si>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</si>
  <si>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</si>
  <si>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</si>
  <si>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</si>
  <si>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</si>
  <si>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</si>
  <si>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</si>
  <si>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</si>
  <si>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</si>
  <si>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</si>
  <si>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</si>
  <si>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</si>
  <si>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</si>
  <si>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</si>
  <si>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</si>
  <si>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</si>
  <si>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</si>
  <si>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</si>
  <si>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</si>
  <si>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</si>
  <si>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</si>
  <si>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</si>
  <si>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</si>
  <si>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</si>
  <si>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</si>
  <si>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</si>
  <si>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</si>
  <si>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</si>
  <si>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</si>
  <si>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</si>
  <si>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</si>
  <si>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</si>
  <si>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</si>
  <si>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</si>
  <si>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</si>
  <si>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</si>
  <si>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</si>
  <si>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</si>
  <si>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</si>
  <si>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</si>
  <si>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</si>
  <si>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</si>
  <si>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</si>
  <si>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</si>
  <si>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</si>
  <si>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</si>
  <si>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</si>
  <si>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</si>
  <si>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</si>
  <si>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</si>
  <si>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</si>
  <si>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</si>
  <si>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</si>
  <si>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</si>
  <si>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</si>
  <si>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</si>
  <si>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</si>
  <si>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</si>
  <si>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</si>
  <si>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</si>
  <si>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</si>
  <si>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</si>
  <si>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</si>
  <si>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</si>
  <si>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</si>
  <si>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</si>
  <si>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</si>
  <si>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</si>
  <si>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</si>
  <si>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</si>
  <si>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</si>
  <si>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</si>
  <si>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</si>
  <si>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</si>
  <si>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</si>
  <si>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</si>
  <si>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</si>
  <si>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</si>
  <si>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</si>
  <si>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</si>
  <si>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</si>
  <si>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</si>
  <si>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</si>
  <si>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</si>
  <si>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</si>
  <si>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</si>
  <si>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</si>
  <si>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</si>
  <si>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</si>
  <si>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</si>
  <si>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</si>
  <si>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</si>
  <si>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</si>
  <si>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</si>
  <si>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</si>
  <si>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</si>
  <si>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</si>
  <si>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</si>
  <si>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</si>
  <si>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</si>
  <si>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</si>
  <si>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</si>
  <si>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</si>
  <si>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</si>
  <si>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</si>
  <si>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</si>
  <si>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</si>
  <si>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</si>
  <si>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</si>
  <si>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</si>
  <si>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</si>
  <si>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</si>
  <si>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</si>
  <si>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</si>
  <si>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</si>
  <si>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</si>
  <si>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</si>
  <si>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</si>
  <si>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</si>
  <si>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</si>
  <si>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</si>
  <si>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</si>
  <si>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</si>
  <si>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</si>
  <si>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</si>
  <si>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</si>
  <si>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</si>
  <si>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</si>
  <si>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</si>
  <si>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</si>
  <si>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</si>
  <si>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</si>
  <si>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</si>
  <si>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</si>
  <si>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</si>
  <si>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</si>
  <si>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</si>
  <si>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</si>
  <si>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</si>
  <si>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</si>
  <si>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</si>
  <si>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</si>
  <si>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</si>
  <si>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</si>
  <si>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</si>
  <si>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</si>
  <si>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</si>
  <si>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</si>
  <si>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</si>
  <si>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</si>
  <si>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</si>
  <si>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</si>
  <si>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</si>
  <si>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</si>
  <si>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</si>
  <si>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</si>
  <si>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</si>
  <si>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</si>
  <si>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</si>
  <si>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</si>
  <si>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</si>
  <si>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</si>
  <si>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</si>
  <si>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</si>
  <si>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</si>
  <si>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</si>
  <si>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</si>
  <si>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</si>
  <si>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</si>
  <si>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</si>
  <si>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</si>
  <si>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</si>
  <si>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</si>
  <si>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</si>
  <si>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</si>
  <si>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</si>
  <si>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</si>
  <si>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</si>
  <si>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</si>
  <si>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</si>
  <si>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</si>
  <si>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</si>
  <si>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</si>
  <si>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</si>
  <si>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</si>
  <si>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</si>
  <si>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</si>
  <si>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</si>
  <si>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</si>
  <si>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</si>
  <si>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</si>
  <si>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</si>
  <si>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</si>
  <si>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</si>
  <si>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</si>
  <si>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</si>
  <si>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</si>
  <si>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</si>
  <si>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</si>
  <si>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</si>
  <si>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</si>
  <si>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</si>
  <si>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</si>
  <si>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</si>
  <si>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</si>
  <si>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</si>
  <si>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</si>
  <si>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</si>
  <si>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</si>
  <si>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</si>
  <si>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</si>
  <si>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</si>
  <si>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</si>
  <si>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</si>
  <si>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</si>
  <si>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</si>
  <si>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</si>
  <si>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</si>
  <si>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</si>
  <si>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</si>
  <si>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</si>
  <si>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</si>
  <si>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</si>
  <si>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</si>
  <si>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</si>
  <si>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</si>
  <si>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</si>
  <si>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</si>
  <si>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</si>
  <si>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</si>
  <si>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</si>
  <si>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</si>
  <si>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</si>
  <si>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</si>
  <si>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</si>
  <si>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</si>
  <si>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</si>
  <si>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</si>
  <si>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</si>
  <si>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</si>
  <si>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</si>
  <si>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</si>
  <si>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</si>
  <si>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</si>
  <si>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</si>
  <si>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</si>
  <si>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</si>
  <si>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</si>
  <si>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</si>
  <si>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</si>
  <si>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</si>
  <si>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</si>
  <si>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</si>
  <si>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</si>
  <si>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</si>
  <si>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</si>
  <si>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</si>
  <si>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</si>
  <si>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</si>
  <si>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</si>
  <si>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</si>
  <si>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</si>
  <si>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</si>
  <si>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</si>
  <si>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</si>
  <si>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</si>
  <si>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</si>
  <si>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</si>
  <si>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</si>
  <si>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</si>
  <si>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</si>
  <si>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</si>
  <si>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</si>
  <si>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</si>
  <si>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</si>
  <si>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</si>
  <si>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</si>
  <si>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</si>
  <si>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</si>
  <si>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</si>
  <si>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</si>
  <si>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</si>
  <si>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</si>
  <si>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</si>
  <si>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</si>
  <si>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</si>
  <si>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</si>
  <si>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</si>
  <si>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</si>
  <si>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</si>
  <si>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</si>
  <si>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</si>
  <si>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</si>
  <si>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</si>
  <si>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</si>
  <si>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</si>
  <si>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</si>
  <si>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</si>
  <si>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</si>
  <si>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</si>
  <si>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</si>
  <si>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</si>
  <si>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</si>
  <si>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</si>
  <si>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</si>
  <si>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</si>
  <si>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</si>
  <si>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</si>
  <si>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</si>
  <si>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</si>
  <si>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</si>
  <si>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</si>
  <si>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</si>
  <si>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</si>
  <si>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</si>
  <si>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</si>
  <si>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</si>
  <si>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</si>
  <si>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</si>
  <si>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</si>
  <si>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</si>
  <si>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</si>
  <si>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</si>
  <si>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</si>
  <si>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</si>
  <si>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</si>
  <si>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</si>
  <si>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</si>
  <si>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</si>
  <si>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</si>
  <si>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</si>
  <si>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</si>
  <si>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</si>
  <si>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</si>
  <si>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</si>
  <si>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</si>
  <si>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</si>
  <si>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</si>
  <si>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</si>
  <si>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</si>
  <si>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</si>
  <si>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</si>
  <si>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</si>
  <si>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</si>
  <si>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</si>
  <si>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</si>
  <si>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</si>
  <si>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</si>
  <si>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</si>
  <si>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</si>
  <si>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</si>
  <si>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</si>
  <si>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</si>
  <si>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</si>
  <si>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</si>
  <si>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</si>
  <si>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</si>
  <si>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</si>
  <si>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</si>
  <si>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</si>
  <si>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</si>
  <si>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</si>
  <si>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</si>
  <si>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</si>
  <si>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</si>
  <si>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</si>
  <si>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</si>
  <si>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</si>
  <si>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</si>
  <si>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</si>
  <si>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</si>
  <si>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</si>
  <si>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</si>
  <si>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</si>
  <si>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</si>
  <si>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</si>
  <si>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</si>
  <si>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</si>
  <si>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</si>
  <si>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</si>
  <si>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</si>
  <si>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</si>
  <si>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</si>
  <si>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</si>
  <si>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</si>
  <si>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</si>
  <si>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</si>
  <si>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</si>
  <si>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</si>
  <si>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</si>
  <si>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</si>
  <si>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</si>
  <si>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</si>
  <si>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</si>
  <si>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</si>
  <si>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</si>
  <si>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</si>
  <si>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</si>
  <si>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</si>
  <si>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</si>
  <si>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</si>
  <si>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</si>
  <si>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</si>
  <si>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</si>
  <si>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</si>
  <si>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</si>
  <si>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</si>
  <si>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</si>
  <si>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</si>
  <si>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</si>
  <si>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</si>
  <si>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</si>
  <si>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</si>
  <si>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</si>
  <si>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</si>
  <si>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</si>
  <si>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</si>
  <si>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</si>
  <si>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</si>
  <si>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</si>
  <si>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</si>
  <si>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</si>
  <si>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</si>
  <si>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</si>
  <si>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</si>
  <si>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</si>
  <si>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</si>
  <si>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</si>
  <si>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</si>
  <si>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</si>
  <si>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</si>
  <si>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</si>
  <si>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</si>
  <si>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</si>
  <si>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</si>
  <si>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</si>
  <si>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</si>
  <si>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</si>
  <si>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</si>
  <si>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</si>
  <si>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</si>
  <si>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</si>
  <si>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</si>
  <si>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</si>
  <si>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</si>
  <si>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</si>
  <si>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</si>
  <si>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</si>
  <si>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</si>
  <si>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</si>
  <si>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</si>
  <si>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</si>
  <si>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</si>
  <si>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</si>
  <si>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</si>
  <si>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</si>
  <si>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</si>
  <si>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</si>
  <si>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</si>
  <si>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</si>
  <si>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</si>
  <si>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</si>
  <si>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</si>
  <si>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</si>
  <si>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</si>
  <si>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</si>
  <si>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</si>
  <si>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</si>
  <si>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</si>
  <si>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</si>
  <si>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</si>
  <si>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</si>
  <si>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</si>
  <si>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</si>
  <si>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</si>
  <si>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</si>
  <si>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</si>
  <si>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</si>
  <si>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</si>
  <si>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</si>
  <si>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</si>
  <si>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</si>
  <si>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</si>
  <si>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</si>
  <si>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</si>
  <si>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</si>
  <si>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</si>
  <si>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</si>
  <si>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</si>
  <si>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</si>
  <si>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</si>
  <si>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</si>
  <si>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</si>
  <si>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</si>
  <si>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</si>
  <si>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</si>
  <si>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</si>
  <si>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</si>
  <si>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</si>
  <si>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</si>
  <si>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</si>
  <si>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</si>
  <si>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</si>
  <si>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</si>
  <si>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</si>
  <si>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</si>
  <si>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</si>
  <si>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</si>
  <si>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</si>
  <si>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</si>
  <si>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</si>
  <si>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</si>
  <si>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</si>
  <si>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</si>
  <si>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</si>
  <si>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</si>
  <si>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</si>
  <si>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</si>
  <si>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</si>
  <si>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</si>
  <si>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</si>
  <si>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</si>
  <si>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</si>
  <si>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</si>
  <si>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</si>
  <si>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</si>
  <si>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</si>
  <si>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</si>
  <si>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</si>
  <si>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</si>
  <si>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</si>
  <si>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</si>
  <si>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</si>
  <si>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</si>
  <si>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</si>
  <si>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</si>
  <si>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</si>
  <si>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</si>
  <si>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</si>
  <si>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</si>
  <si>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</si>
  <si>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</si>
  <si>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</si>
  <si>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</si>
  <si>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</si>
  <si>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</si>
  <si>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</si>
  <si>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</si>
  <si>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</si>
  <si>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</si>
  <si>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</si>
  <si>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</si>
  <si>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</si>
  <si>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</si>
  <si>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</si>
  <si>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</si>
  <si>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</si>
  <si>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</si>
  <si>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</si>
  <si>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</si>
  <si>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</si>
  <si>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</si>
  <si>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</si>
  <si>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</si>
  <si>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</si>
  <si>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</si>
  <si>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</si>
  <si>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</si>
  <si>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</si>
  <si>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</si>
  <si>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</si>
  <si>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</si>
  <si>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</si>
  <si>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</si>
  <si>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</si>
  <si>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</si>
  <si>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</si>
  <si>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</si>
  <si>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</si>
  <si>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</si>
  <si>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</si>
  <si>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</si>
  <si>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</si>
  <si>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</si>
  <si>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</si>
  <si>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</si>
  <si>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</si>
  <si>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</si>
  <si>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</si>
  <si>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</si>
  <si>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</si>
  <si>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</si>
  <si>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</si>
  <si>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</si>
  <si>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</si>
  <si>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</si>
  <si>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</si>
  <si>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</si>
  <si>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</si>
  <si>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</si>
  <si>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</si>
  <si>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</si>
  <si>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</si>
  <si>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</si>
  <si>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</si>
  <si>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</si>
  <si>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</si>
  <si>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</si>
  <si>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</si>
  <si>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</si>
  <si>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</si>
  <si>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</si>
  <si>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</si>
  <si>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</si>
  <si>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</si>
  <si>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</si>
  <si>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</si>
  <si>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</si>
  <si>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</si>
  <si>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</si>
  <si>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</si>
  <si>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</si>
  <si>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</si>
  <si>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</si>
  <si>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</si>
  <si>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</si>
  <si>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</si>
  <si>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</si>
  <si>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</si>
  <si>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</si>
  <si>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</si>
  <si>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</si>
  <si>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</si>
  <si>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</si>
  <si>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</si>
  <si>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</si>
  <si>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</si>
  <si>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</si>
  <si>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</si>
  <si>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</si>
  <si>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</si>
  <si>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</si>
  <si>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</si>
  <si>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</si>
  <si>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</si>
  <si>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</si>
  <si>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</si>
  <si>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</si>
  <si>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</si>
  <si>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</si>
  <si>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</si>
  <si>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</si>
  <si>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</si>
  <si>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</si>
  <si>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</si>
  <si>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</si>
  <si>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</si>
  <si>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</si>
  <si>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</si>
  <si>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</si>
  <si>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</si>
  <si>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</si>
  <si>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</si>
  <si>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</si>
  <si>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</si>
  <si>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</si>
  <si>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</si>
  <si>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</si>
  <si>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</si>
  <si>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</si>
  <si>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</si>
  <si>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</si>
  <si>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</si>
  <si>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</si>
  <si>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</si>
  <si>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</si>
  <si>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</si>
  <si>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</si>
  <si>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</si>
  <si>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</si>
  <si>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</si>
  <si>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</si>
  <si>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</si>
  <si>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</si>
  <si>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</si>
  <si>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</si>
  <si>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</si>
  <si>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</si>
  <si>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</si>
  <si>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</si>
  <si>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</si>
  <si>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</si>
  <si>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</si>
  <si>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</si>
  <si>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</si>
  <si>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</si>
  <si>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</si>
  <si>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</si>
  <si>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</si>
  <si>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</si>
  <si>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</si>
  <si>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</si>
  <si>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</si>
  <si>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</si>
  <si>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</si>
  <si>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</si>
  <si>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</si>
  <si>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</si>
  <si>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</si>
  <si>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</si>
  <si>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</si>
  <si>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</si>
  <si>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</si>
  <si>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</si>
  <si>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</si>
  <si>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</si>
  <si>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</si>
  <si>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</si>
  <si>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</si>
  <si>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</si>
  <si>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</si>
  <si>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</si>
  <si>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</si>
  <si>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</si>
  <si>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</si>
  <si>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</si>
  <si>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</si>
  <si>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</si>
  <si>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</si>
  <si>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</si>
  <si>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</si>
  <si>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</si>
  <si>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</si>
  <si>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</si>
  <si>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</si>
  <si>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</si>
  <si>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</si>
  <si>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</si>
  <si>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</si>
  <si>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</si>
  <si>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</si>
  <si>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</si>
  <si>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</si>
  <si>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</si>
  <si>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</si>
  <si>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</si>
  <si>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</si>
  <si>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</si>
  <si>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</si>
  <si>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</si>
  <si>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</si>
  <si>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</si>
  <si>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</si>
  <si>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</si>
  <si>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</si>
  <si>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</si>
  <si>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</si>
  <si>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</si>
  <si>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</si>
  <si>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</si>
  <si>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</si>
  <si>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</si>
  <si>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</si>
  <si>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</si>
  <si>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</si>
  <si>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</si>
  <si>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</si>
  <si>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</si>
  <si>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</si>
  <si>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</si>
  <si>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</si>
  <si>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</si>
  <si>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</si>
  <si>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</si>
  <si>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</si>
  <si>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</si>
  <si>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</si>
  <si>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</si>
  <si>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</si>
  <si>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</si>
  <si>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</si>
  <si>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</si>
  <si>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</si>
  <si>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</si>
  <si>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</si>
  <si>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</si>
  <si>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</si>
  <si>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</si>
  <si>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</si>
  <si>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</si>
  <si>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</si>
  <si>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</si>
  <si>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</si>
  <si>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</si>
  <si>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</si>
  <si>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</si>
  <si>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</si>
  <si>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</si>
  <si>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</si>
  <si>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</si>
  <si>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</si>
  <si>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</si>
  <si>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</si>
  <si>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</si>
  <si>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</si>
  <si>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</si>
  <si>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</si>
  <si>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</si>
  <si>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</si>
  <si>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</si>
  <si>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</si>
  <si>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</si>
  <si>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</si>
  <si>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</si>
  <si>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</si>
  <si>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</si>
  <si>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</si>
  <si>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</si>
  <si>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</si>
  <si>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</si>
  <si>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</si>
  <si>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</si>
  <si>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</si>
  <si>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</si>
  <si>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</si>
  <si>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</si>
  <si>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</si>
  <si>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</si>
  <si>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</si>
  <si>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</si>
  <si>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</si>
  <si>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</si>
  <si>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</si>
  <si>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</si>
  <si>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</si>
  <si>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</si>
  <si>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</si>
  <si>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</si>
  <si>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</si>
  <si>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</si>
  <si>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</si>
  <si>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</si>
  <si>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</si>
  <si>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</si>
  <si>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</si>
  <si>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</si>
  <si>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</si>
  <si>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</si>
  <si>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</si>
  <si>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</si>
  <si>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</si>
  <si>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</si>
  <si>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</si>
  <si>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</si>
  <si>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</si>
  <si>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</si>
  <si>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</si>
  <si>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</si>
  <si>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</si>
  <si>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</si>
  <si>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</si>
  <si>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</si>
  <si>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</si>
  <si>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</si>
  <si>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</si>
  <si>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</si>
  <si>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</si>
  <si>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</si>
  <si>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</si>
  <si>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</si>
  <si>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</si>
  <si>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</si>
  <si>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</si>
  <si>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</si>
  <si>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</si>
  <si>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</si>
  <si>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</si>
  <si>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</si>
  <si>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</si>
  <si>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</si>
  <si>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</si>
  <si>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</si>
  <si>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</si>
  <si>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</si>
  <si>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</si>
  <si>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</si>
  <si>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</si>
  <si>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</si>
  <si>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</si>
  <si>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</si>
  <si>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</si>
  <si>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</si>
  <si>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</si>
  <si>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</si>
  <si>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</si>
  <si>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</si>
  <si>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</si>
  <si>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</si>
  <si>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</si>
  <si>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</si>
  <si>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</si>
  <si>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</si>
  <si>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</si>
  <si>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</si>
  <si>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</si>
  <si>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</si>
  <si>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</si>
  <si>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</si>
  <si>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</si>
  <si>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</si>
  <si>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</si>
  <si>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</si>
  <si>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</si>
  <si>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</si>
  <si>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</si>
  <si>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</si>
  <si>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</si>
  <si>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</si>
  <si>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</si>
  <si>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</si>
  <si>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</si>
  <si>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</si>
  <si>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</si>
  <si>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</si>
  <si>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</si>
  <si>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</si>
  <si>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</si>
  <si>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</si>
  <si>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</si>
  <si>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</si>
  <si>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</si>
  <si>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</si>
  <si>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</si>
  <si>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</si>
  <si>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</si>
  <si>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</si>
  <si>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</si>
  <si>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</si>
  <si>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</si>
  <si>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</si>
  <si>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</si>
  <si>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</si>
  <si>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</si>
  <si>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</si>
  <si>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</si>
  <si>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</si>
  <si>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</si>
  <si>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</si>
  <si>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</si>
  <si>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</si>
  <si>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</si>
  <si>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</si>
  <si>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</si>
  <si>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</si>
  <si>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</si>
  <si>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</si>
  <si>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</si>
  <si>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</si>
  <si>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</si>
  <si>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</si>
  <si>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</si>
  <si>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</si>
  <si>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</si>
  <si>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</si>
  <si>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</si>
  <si>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</si>
  <si>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</si>
  <si>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</si>
  <si>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</si>
  <si>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</si>
  <si>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</si>
  <si>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</si>
  <si>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</si>
  <si>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</si>
  <si>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</si>
  <si>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</si>
  <si>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</si>
  <si>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</si>
  <si>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</si>
  <si>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</si>
  <si>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</si>
  <si>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</si>
  <si>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</si>
  <si>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</si>
  <si>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</si>
  <si>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</si>
  <si>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</si>
  <si>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</si>
  <si>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</si>
  <si>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</si>
  <si>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</si>
  <si>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</si>
  <si>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</si>
  <si>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</si>
  <si>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</si>
  <si>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</si>
  <si>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</si>
  <si>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</si>
  <si>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</si>
  <si>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</si>
  <si>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</si>
  <si>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</si>
  <si>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</si>
  <si>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</si>
  <si>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</si>
  <si>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</si>
  <si>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</si>
  <si>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</si>
  <si>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</si>
  <si>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</si>
  <si>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</si>
  <si>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</si>
  <si>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</si>
  <si>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</si>
  <si>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</si>
  <si>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</si>
  <si>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</si>
  <si>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</si>
  <si>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</si>
  <si>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</si>
  <si>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</si>
  <si>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</si>
  <si>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</si>
  <si>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</si>
  <si>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</si>
  <si>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</si>
  <si>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</si>
  <si>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</si>
  <si>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</si>
  <si>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</si>
  <si>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</si>
  <si>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</si>
  <si>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</si>
  <si>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</si>
  <si>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</si>
  <si>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</si>
  <si>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</si>
  <si>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</si>
  <si>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</si>
  <si>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</si>
  <si>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</si>
  <si>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</si>
  <si>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</si>
  <si>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</si>
  <si>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</si>
  <si>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</si>
  <si>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</si>
  <si>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</si>
  <si>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</si>
  <si>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</si>
  <si>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</si>
  <si>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</si>
  <si>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</si>
  <si>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</si>
  <si>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</si>
  <si>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</si>
  <si>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</si>
  <si>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</si>
  <si>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</si>
  <si>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</si>
  <si>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</si>
  <si>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</si>
  <si>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</si>
  <si>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</si>
  <si>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</si>
  <si>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</si>
  <si>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</si>
  <si>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</si>
  <si>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</si>
  <si>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</si>
  <si>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</si>
  <si>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</si>
  <si>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</si>
  <si>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</si>
  <si>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</si>
  <si>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</si>
  <si>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</si>
  <si>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</si>
  <si>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</si>
  <si>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</si>
  <si>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</si>
  <si>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</si>
  <si>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</si>
  <si>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</si>
  <si>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</si>
  <si>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</si>
  <si>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</si>
  <si>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</si>
  <si>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</si>
  <si>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</si>
  <si>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</si>
  <si>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</si>
  <si>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</si>
  <si>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</si>
  <si>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</si>
  <si>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</si>
  <si>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</si>
  <si>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</si>
  <si>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</si>
  <si>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</si>
  <si>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</si>
  <si>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</si>
  <si>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</si>
  <si>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</si>
  <si>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</si>
  <si>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</si>
  <si>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</si>
  <si>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</si>
  <si>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</si>
  <si>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</si>
  <si>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</si>
  <si>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</si>
  <si>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</si>
  <si>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</si>
  <si>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</si>
  <si>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</si>
  <si>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</si>
  <si>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</si>
  <si>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</si>
  <si>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</si>
  <si>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</si>
  <si>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</si>
  <si>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</si>
  <si>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</si>
  <si>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</si>
  <si>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</si>
  <si>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</si>
  <si>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</si>
  <si>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</si>
  <si>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</si>
  <si>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</si>
  <si>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</si>
  <si>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</si>
  <si>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</si>
  <si>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</si>
  <si>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</si>
  <si>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</si>
  <si>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</si>
  <si>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</si>
  <si>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</si>
  <si>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</si>
  <si>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</si>
  <si>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</si>
  <si>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</si>
  <si>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</si>
  <si>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</si>
  <si>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</si>
  <si>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</si>
  <si>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</si>
  <si>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</si>
  <si>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</si>
  <si>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</si>
  <si>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</si>
  <si>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</si>
  <si>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</si>
  <si>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</si>
  <si>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</si>
  <si>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</si>
  <si>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</si>
  <si>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</si>
  <si>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</si>
  <si>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</si>
  <si>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</si>
  <si>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</si>
  <si>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</si>
  <si>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</si>
  <si>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</si>
  <si>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</si>
  <si>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</si>
  <si>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</si>
  <si>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</si>
  <si>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</si>
  <si>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</si>
  <si>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</si>
  <si>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</si>
  <si>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</si>
  <si>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</si>
  <si>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</si>
  <si>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</si>
  <si>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</si>
  <si>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</si>
  <si>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</si>
  <si>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</si>
  <si>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</si>
  <si>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</si>
  <si>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</si>
  <si>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</si>
  <si>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</si>
  <si>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</si>
  <si>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</si>
  <si>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</si>
  <si>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</si>
  <si>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</si>
  <si>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</si>
  <si>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</si>
  <si>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</si>
  <si>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</si>
  <si>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</si>
  <si>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</si>
  <si>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</si>
  <si>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</si>
  <si>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</si>
  <si>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</si>
  <si>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</si>
  <si>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</si>
  <si>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</si>
  <si>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</si>
  <si>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</si>
  <si>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</si>
  <si>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</si>
  <si>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</si>
  <si>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</si>
  <si>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</si>
  <si>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</si>
  <si>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</si>
  <si>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</si>
  <si>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</si>
  <si>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</si>
  <si>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</si>
  <si>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</si>
  <si>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</si>
  <si>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</si>
  <si>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</si>
  <si>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</si>
  <si>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</si>
  <si>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</si>
  <si>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</si>
  <si>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</si>
  <si>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</si>
  <si>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</si>
  <si>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</si>
  <si>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</si>
  <si>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</si>
  <si>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</si>
  <si>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</si>
  <si>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</si>
  <si>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</si>
  <si>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</si>
  <si>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</si>
  <si>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</si>
  <si>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</si>
  <si>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</si>
  <si>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</si>
  <si>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</si>
  <si>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</si>
  <si>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</si>
  <si>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</si>
  <si>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</si>
  <si>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</si>
  <si>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</si>
  <si>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</si>
  <si>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</si>
  <si>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</si>
  <si>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</si>
  <si>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</si>
  <si>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</si>
  <si>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</si>
  <si>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</si>
  <si>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</si>
  <si>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</si>
  <si>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</si>
  <si>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</si>
  <si>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</si>
  <si>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</si>
  <si>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</si>
  <si>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</si>
  <si>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</si>
  <si>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</si>
  <si>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</si>
  <si>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</si>
  <si>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</si>
  <si>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</si>
  <si>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</si>
  <si>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</si>
  <si>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</si>
  <si>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</si>
  <si>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</si>
  <si>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</si>
  <si>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</si>
  <si>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</si>
  <si>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</si>
  <si>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</si>
  <si>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</si>
  <si>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</si>
  <si>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</si>
  <si>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</si>
  <si>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</si>
  <si>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</si>
  <si>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</si>
  <si>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</si>
  <si>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</si>
  <si>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</si>
  <si>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</si>
  <si>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</si>
  <si>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</si>
  <si>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</si>
  <si>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</si>
  <si>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</si>
  <si>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</si>
  <si>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</si>
  <si>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</si>
  <si>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</si>
  <si>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</si>
  <si>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</si>
  <si>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</si>
  <si>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</si>
  <si>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</si>
  <si>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</si>
  <si>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</si>
  <si>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</si>
  <si>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</si>
  <si>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</si>
  <si>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</si>
  <si>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</si>
  <si>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</si>
  <si>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</si>
  <si>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</si>
  <si>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</si>
  <si>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</si>
  <si>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</si>
  <si>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</si>
  <si>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</si>
  <si>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</si>
  <si>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</si>
  <si>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</si>
  <si>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</si>
  <si>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</si>
  <si>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</si>
  <si>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</si>
  <si>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</si>
  <si>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</si>
  <si>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</si>
  <si>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</si>
  <si>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</si>
  <si>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</si>
  <si>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</si>
  <si>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</si>
  <si>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</si>
  <si>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</si>
  <si>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</si>
  <si>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</si>
  <si>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</si>
  <si>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</si>
  <si>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</si>
  <si>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</si>
  <si>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</si>
  <si>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</si>
  <si>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</si>
  <si>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</si>
  <si>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</si>
  <si>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</si>
  <si>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</si>
  <si>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</si>
  <si>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</si>
  <si>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</si>
  <si>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</si>
  <si>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</si>
  <si>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</si>
  <si>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</si>
  <si>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</si>
  <si>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</si>
  <si>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</si>
  <si>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</si>
  <si>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</si>
  <si>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</si>
  <si>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</si>
  <si>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</si>
  <si>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</si>
  <si>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</si>
  <si>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</si>
  <si>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</si>
  <si>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</si>
  <si>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</si>
  <si>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</si>
  <si>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</si>
  <si>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</si>
  <si>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</si>
  <si>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</si>
  <si>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</si>
  <si>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</si>
  <si>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</si>
  <si>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</si>
  <si>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</si>
  <si>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</si>
  <si>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</si>
  <si>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</si>
  <si>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</si>
  <si>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</si>
  <si>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</si>
  <si>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</si>
  <si>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</si>
  <si>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</si>
  <si>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</si>
  <si>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</si>
  <si>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</si>
  <si>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</si>
  <si>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</si>
  <si>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</si>
  <si>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</si>
  <si>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</si>
  <si>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</si>
  <si>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</si>
  <si>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</si>
  <si>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</si>
  <si>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</si>
  <si>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</si>
  <si>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</si>
  <si>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</si>
  <si>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</si>
  <si>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</si>
  <si>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</si>
  <si>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</si>
  <si>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</si>
  <si>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</si>
  <si>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</si>
  <si>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</si>
  <si>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</si>
  <si>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</si>
  <si>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</si>
  <si>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</si>
  <si>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</si>
  <si>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</si>
  <si>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</si>
  <si>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</si>
  <si>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</si>
  <si>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</si>
  <si>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</si>
  <si>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</si>
  <si>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</si>
  <si>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</si>
  <si>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</si>
  <si>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</si>
  <si>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</si>
  <si>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</si>
  <si>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</si>
  <si>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</si>
  <si>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</si>
  <si>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</si>
  <si>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</si>
  <si>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</si>
  <si>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</si>
  <si>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</si>
  <si>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</si>
  <si>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</si>
  <si>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</si>
  <si>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</si>
  <si>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</si>
  <si>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</si>
  <si>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</si>
  <si>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</si>
  <si>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</si>
  <si>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</si>
  <si>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</si>
  <si>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</si>
  <si>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</si>
  <si>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</si>
  <si>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</si>
  <si>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</si>
  <si>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</si>
  <si>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</si>
  <si>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</si>
  <si>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</si>
  <si>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</si>
  <si>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</si>
  <si>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</si>
  <si>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</si>
  <si>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</si>
  <si>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</si>
  <si>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</si>
  <si>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</si>
  <si>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</si>
  <si>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</si>
  <si>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</si>
  <si>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</si>
  <si>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</si>
  <si>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</si>
  <si>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</si>
  <si>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</si>
  <si>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</si>
  <si>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</si>
  <si>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</si>
  <si>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</si>
  <si>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</si>
  <si>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</si>
  <si>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</si>
  <si>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</si>
  <si>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</si>
  <si>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</si>
  <si>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</si>
  <si>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</si>
  <si>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</si>
  <si>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</si>
  <si>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</si>
  <si>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</si>
  <si>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</si>
  <si>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</si>
  <si>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</si>
  <si>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</si>
  <si>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</si>
  <si>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</si>
  <si>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</si>
  <si>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</si>
  <si>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</si>
  <si>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</si>
  <si>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</si>
  <si>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</si>
  <si>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</si>
  <si>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</si>
  <si>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</si>
  <si>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</si>
  <si>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</si>
  <si>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</si>
  <si>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</si>
  <si>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</si>
  <si>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</si>
  <si>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</si>
  <si>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</si>
  <si>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</si>
  <si>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</si>
  <si>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</si>
  <si>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</si>
  <si>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</si>
  <si>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</si>
  <si>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</si>
  <si>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</si>
  <si>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</si>
  <si>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</si>
  <si>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</si>
  <si>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</si>
  <si>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</si>
  <si>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</si>
  <si>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</si>
  <si>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</si>
  <si>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</si>
  <si>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</si>
  <si>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</si>
  <si>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</si>
  <si>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</si>
  <si>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</si>
  <si>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</si>
  <si>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</si>
  <si>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</si>
  <si>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</si>
  <si>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</si>
  <si>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</si>
  <si>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</si>
  <si>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</si>
  <si>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</si>
  <si>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</si>
  <si>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</si>
  <si>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</si>
  <si>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</si>
  <si>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</si>
  <si>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</si>
  <si>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</si>
  <si>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</si>
  <si>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</si>
  <si>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</si>
  <si>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</si>
  <si>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</si>
  <si>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</si>
  <si>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</si>
  <si>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</si>
  <si>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</si>
  <si>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</si>
  <si>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</si>
  <si>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</si>
  <si>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</si>
  <si>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</si>
  <si>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</si>
  <si>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</si>
  <si>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</si>
  <si>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</si>
  <si>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</si>
  <si>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</si>
  <si>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</si>
  <si>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</si>
  <si>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</si>
  <si>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</si>
  <si>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</si>
  <si>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</si>
  <si>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</si>
  <si>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</si>
  <si>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</si>
  <si>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</si>
  <si>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</si>
  <si>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</si>
  <si>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</si>
  <si>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</si>
  <si>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</si>
  <si>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</si>
  <si>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</si>
  <si>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</si>
  <si>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</si>
  <si>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</si>
  <si>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</si>
  <si>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</si>
  <si>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</si>
  <si>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</si>
  <si>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</si>
  <si>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</si>
  <si>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</si>
  <si>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</si>
  <si>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</si>
  <si>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</si>
  <si>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</si>
  <si>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</si>
  <si>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</si>
  <si>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</si>
  <si>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</si>
  <si>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</si>
  <si>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</si>
  <si>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</si>
  <si>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</si>
  <si>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</si>
  <si>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</si>
  <si>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</si>
  <si>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</si>
  <si>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</si>
  <si>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</si>
  <si>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</si>
  <si>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</si>
  <si>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</si>
  <si>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</si>
  <si>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</si>
  <si>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</si>
  <si>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</si>
  <si>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</si>
  <si>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</si>
  <si>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</si>
  <si>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</si>
  <si>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</si>
  <si>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</si>
  <si>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</si>
  <si>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</si>
  <si>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</si>
  <si>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</si>
  <si>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</si>
  <si>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</si>
  <si>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</si>
  <si>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</si>
  <si>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</si>
  <si>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</si>
  <si>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</si>
  <si>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</si>
  <si>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</si>
  <si>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</si>
  <si>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</si>
  <si>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</si>
  <si>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</si>
  <si>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</si>
  <si>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</si>
  <si>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</si>
  <si>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</si>
  <si>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</si>
  <si>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</si>
  <si>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</si>
  <si>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</si>
  <si>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</si>
  <si>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</si>
  <si>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</si>
  <si>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</si>
  <si>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</si>
  <si>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</si>
  <si>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</si>
  <si>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</si>
  <si>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</si>
  <si>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</si>
  <si>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</si>
  <si>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</si>
  <si>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</si>
  <si>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</si>
  <si>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</si>
  <si>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</si>
  <si>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</si>
  <si>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</si>
  <si>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</si>
  <si>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</si>
  <si>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</si>
  <si>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</si>
  <si>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</si>
  <si>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</si>
  <si>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</si>
  <si>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</si>
  <si>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</si>
  <si>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</si>
  <si>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</si>
  <si>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</si>
  <si>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</si>
  <si>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</si>
  <si>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</si>
  <si>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</si>
  <si>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</si>
  <si>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</si>
  <si>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</si>
  <si>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</si>
  <si>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</si>
  <si>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</si>
  <si>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</si>
  <si>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</si>
  <si>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</si>
  <si>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</si>
  <si>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</si>
  <si>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</si>
  <si>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</si>
  <si>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</si>
  <si>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</si>
  <si>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</si>
  <si>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</si>
  <si>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</si>
  <si>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</si>
  <si>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</si>
  <si>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</si>
  <si>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</si>
  <si>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</si>
  <si>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</si>
  <si>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</si>
  <si>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</si>
  <si>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</si>
  <si>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</si>
  <si>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</si>
  <si>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</si>
  <si>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</si>
  <si>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</si>
  <si>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</si>
  <si>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</si>
  <si>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</si>
  <si>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</si>
  <si>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</si>
  <si>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</si>
  <si>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</si>
  <si>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</si>
  <si>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</si>
  <si>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</si>
  <si>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</si>
  <si>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</si>
  <si>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</si>
  <si>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</si>
  <si>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</si>
  <si>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</si>
  <si>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</si>
  <si>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</si>
  <si>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</si>
  <si>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</si>
  <si>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</si>
  <si>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</si>
  <si>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</si>
  <si>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</si>
  <si>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</si>
  <si>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</si>
  <si>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</si>
  <si>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</si>
  <si>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</si>
  <si>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</si>
  <si>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</si>
  <si>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</si>
  <si>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</si>
  <si>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</si>
  <si>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</si>
  <si>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</si>
  <si>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</si>
  <si>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</si>
  <si>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</si>
  <si>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</si>
  <si>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</si>
  <si>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</si>
  <si>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</si>
  <si>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</si>
  <si>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</si>
  <si>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</si>
  <si>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</si>
  <si>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</si>
  <si>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</si>
  <si>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</si>
  <si>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</si>
  <si>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</si>
  <si>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</si>
  <si>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</si>
  <si>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</si>
  <si>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</si>
  <si>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</si>
  <si>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</si>
  <si>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</si>
  <si>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</si>
  <si>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</si>
  <si>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</si>
  <si>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</si>
  <si>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</si>
  <si>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</si>
  <si>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</si>
  <si>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</si>
  <si>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</si>
  <si>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</si>
  <si>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</si>
  <si>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</si>
  <si>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</si>
  <si>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</si>
  <si>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</si>
  <si>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</si>
  <si>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</si>
  <si>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</si>
  <si>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</si>
  <si>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</si>
  <si>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</si>
  <si>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</si>
  <si>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</si>
  <si>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</si>
  <si>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</si>
  <si>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</si>
  <si>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</si>
  <si>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</si>
  <si>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</si>
  <si>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</si>
  <si>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</si>
  <si>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</si>
  <si>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</si>
  <si>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</si>
  <si>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</si>
  <si>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</si>
  <si>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</si>
  <si>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</si>
  <si>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</si>
  <si>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</si>
  <si>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</si>
  <si>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</si>
  <si>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</si>
  <si>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</si>
  <si>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</si>
  <si>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</si>
  <si>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</si>
  <si>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</si>
  <si>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</si>
  <si>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</si>
  <si>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</si>
  <si>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</si>
  <si>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</si>
  <si>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</si>
  <si>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</si>
  <si>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</si>
  <si>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</si>
  <si>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</si>
  <si>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</si>
  <si>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</si>
  <si>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</si>
  <si>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</si>
  <si>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</si>
  <si>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</si>
  <si>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</si>
  <si>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</si>
  <si>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</si>
  <si>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</si>
  <si>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</si>
  <si>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</si>
  <si>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</si>
  <si>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</si>
  <si>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</si>
  <si>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</si>
  <si>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</si>
  <si>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</si>
  <si>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</si>
  <si>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</si>
  <si>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</si>
  <si>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</si>
  <si>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</si>
  <si>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</si>
  <si>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</si>
  <si>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</si>
  <si>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</si>
  <si>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</si>
  <si>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</si>
  <si>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</si>
  <si>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</si>
  <si>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</si>
  <si>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</si>
  <si>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</si>
  <si>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</si>
  <si>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</si>
  <si>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</si>
  <si>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</si>
  <si>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</si>
  <si>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</si>
  <si>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</si>
  <si>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</si>
  <si>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</si>
  <si>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</si>
  <si>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</si>
  <si>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</si>
  <si>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</si>
  <si>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</si>
  <si>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</si>
  <si>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</si>
  <si>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</si>
  <si>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</si>
  <si>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</si>
  <si>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</si>
  <si>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</si>
  <si>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</si>
  <si>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</si>
  <si>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</si>
  <si>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</si>
  <si>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</si>
  <si>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</si>
  <si>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</si>
  <si>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</si>
  <si>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</si>
  <si>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</si>
  <si>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</si>
  <si>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</si>
  <si>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</si>
  <si>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</si>
  <si>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</si>
  <si>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</si>
  <si>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</si>
  <si>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</si>
  <si>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</si>
  <si>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</si>
  <si>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</si>
  <si>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</si>
  <si>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</si>
  <si>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</si>
  <si>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</si>
  <si>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</si>
  <si>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</si>
  <si>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</si>
  <si>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</si>
  <si>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</si>
  <si>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</si>
  <si>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</si>
  <si>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</si>
  <si>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</si>
  <si>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</si>
  <si>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</si>
  <si>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</si>
  <si>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</si>
  <si>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</si>
  <si>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</si>
  <si>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</si>
  <si>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</si>
  <si>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</si>
  <si>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</si>
  <si>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</si>
  <si>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</si>
  <si>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</si>
  <si>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</si>
  <si>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</si>
  <si>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</si>
  <si>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</si>
  <si>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</si>
  <si>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</si>
  <si>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</si>
  <si>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</si>
  <si>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</si>
  <si>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</si>
  <si>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</si>
  <si>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</si>
  <si>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</si>
  <si>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</si>
  <si>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</si>
  <si>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</si>
  <si>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</si>
  <si>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</si>
  <si>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</si>
  <si>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</si>
  <si>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</si>
  <si>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</si>
  <si>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</si>
  <si>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</si>
  <si>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</si>
  <si>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</si>
  <si>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</si>
  <si>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</si>
  <si>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</si>
  <si>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</si>
  <si>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</si>
  <si>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</si>
  <si>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</si>
  <si>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</si>
  <si>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</si>
  <si>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</si>
  <si>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</si>
  <si>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</si>
  <si>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</si>
  <si>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</si>
  <si>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</si>
  <si>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</si>
  <si>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</si>
  <si>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</si>
  <si>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</si>
  <si>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</si>
  <si>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</si>
  <si>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</si>
  <si>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</si>
  <si>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</si>
  <si>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</si>
  <si>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</si>
  <si>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</si>
  <si>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</si>
  <si>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</si>
  <si>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</si>
  <si>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</si>
  <si>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</si>
  <si>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</si>
  <si>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</si>
  <si>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</si>
  <si>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</si>
  <si>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</si>
  <si>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</si>
  <si>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</si>
  <si>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</si>
  <si>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</si>
  <si>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</si>
  <si>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</si>
  <si>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</si>
  <si>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</si>
  <si>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</si>
  <si>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</si>
  <si>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</si>
  <si>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</si>
  <si>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</si>
  <si>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</si>
  <si>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</si>
  <si>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</si>
  <si>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</si>
  <si>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</si>
  <si>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</si>
  <si>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</si>
  <si>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</si>
  <si>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</si>
  <si>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</si>
  <si>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</si>
  <si>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</si>
  <si>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</si>
  <si>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</si>
  <si>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</si>
  <si>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</si>
  <si>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</si>
  <si>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</si>
  <si>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</si>
  <si>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</si>
  <si>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</si>
  <si>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</si>
  <si>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</si>
  <si>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</si>
  <si>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</si>
  <si>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</si>
  <si>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</si>
  <si>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</si>
  <si>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</si>
  <si>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</si>
  <si>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</si>
  <si>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</si>
  <si>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</si>
  <si>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</si>
  <si>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</si>
  <si>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</si>
  <si>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</si>
  <si>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</si>
  <si>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</si>
  <si>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</si>
  <si>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</si>
  <si>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</si>
  <si>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</si>
  <si>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</si>
  <si>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</si>
  <si>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</si>
  <si>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</si>
  <si>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</si>
  <si>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</si>
  <si>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</si>
  <si>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</si>
  <si>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</si>
  <si>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</si>
  <si>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</si>
  <si>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</si>
  <si>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</si>
  <si>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</si>
  <si>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</si>
  <si>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</si>
  <si>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</si>
  <si>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</si>
  <si>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</si>
  <si>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</si>
  <si>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</si>
  <si>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</si>
  <si>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</si>
  <si>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</si>
  <si>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</si>
  <si>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</si>
  <si>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</si>
  <si>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</si>
  <si>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</si>
  <si>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</si>
  <si>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</si>
  <si>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</si>
  <si>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</si>
  <si>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</si>
  <si>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</si>
  <si>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</si>
  <si>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</si>
  <si>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</si>
  <si>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</si>
  <si>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</si>
  <si>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</si>
  <si>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</si>
  <si>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</si>
  <si>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</si>
  <si>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</si>
  <si>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</si>
  <si>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</si>
  <si>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</si>
  <si>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</si>
  <si>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</si>
  <si>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</si>
  <si>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</si>
  <si>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</si>
  <si>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</si>
  <si>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</si>
  <si>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</si>
  <si>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</si>
  <si>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</si>
  <si>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</si>
  <si>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</si>
  <si>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</si>
  <si>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</si>
  <si>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</si>
  <si>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</si>
  <si>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</si>
  <si>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</si>
  <si>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</si>
  <si>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</si>
  <si>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</si>
  <si>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</si>
  <si>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</si>
  <si>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</si>
  <si>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</si>
  <si>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</si>
  <si>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</si>
  <si>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</si>
  <si>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</si>
  <si>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</si>
  <si>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</si>
  <si>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</si>
  <si>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</si>
  <si>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</si>
  <si>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</si>
  <si>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</si>
  <si>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</si>
  <si>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</si>
  <si>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</si>
  <si>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</si>
  <si>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</si>
  <si>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</si>
  <si>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</si>
  <si>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</si>
  <si>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</si>
  <si>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</si>
  <si>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</si>
  <si>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</si>
  <si>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</si>
  <si>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</si>
  <si>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</si>
  <si>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</si>
  <si>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</si>
  <si>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</si>
  <si>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</si>
  <si>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</si>
  <si>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</si>
  <si>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</si>
  <si>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</si>
  <si>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</si>
  <si>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</si>
  <si>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</si>
  <si>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</si>
  <si>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</si>
  <si>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</si>
  <si>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</si>
  <si>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</si>
  <si>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</si>
  <si>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</si>
  <si>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</si>
  <si>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</si>
  <si>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</si>
  <si>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</si>
  <si>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</si>
  <si>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</si>
  <si>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</si>
  <si>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</si>
  <si>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</si>
  <si>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</si>
  <si>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</si>
  <si>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</si>
  <si>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</si>
  <si>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</si>
  <si>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</si>
  <si>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</si>
  <si>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</si>
  <si>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</si>
  <si>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</si>
  <si>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</si>
  <si>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</si>
  <si>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</si>
  <si>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</si>
  <si>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</si>
  <si>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</si>
  <si>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</si>
  <si>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</si>
  <si>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</si>
  <si>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</si>
  <si>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</si>
  <si>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</si>
  <si>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</si>
  <si>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</si>
  <si>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</si>
  <si>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</si>
  <si>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</si>
  <si>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</si>
  <si>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</si>
  <si>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</si>
  <si>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</si>
  <si>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</si>
  <si>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</si>
  <si>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</si>
  <si>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</si>
  <si>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</si>
  <si>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</si>
  <si>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</si>
  <si>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</si>
  <si>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</si>
  <si>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</si>
  <si>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</si>
  <si>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</si>
  <si>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</si>
  <si>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</si>
  <si>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</si>
  <si>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</si>
  <si>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</si>
  <si>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</si>
  <si>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</si>
  <si>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</si>
  <si>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</si>
  <si>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</si>
  <si>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</si>
  <si>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</si>
  <si>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</si>
  <si>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</si>
  <si>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</si>
  <si>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</si>
  <si>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</si>
  <si>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</si>
  <si>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</si>
  <si>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</si>
  <si>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</si>
  <si>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</si>
  <si>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</si>
  <si>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</si>
  <si>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</si>
  <si>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</si>
  <si>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</si>
  <si>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</si>
  <si>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</si>
  <si>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</si>
  <si>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</si>
  <si>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</si>
  <si>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</si>
  <si>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</si>
  <si>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</si>
  <si>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</si>
  <si>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</si>
  <si>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</si>
  <si>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</si>
  <si>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</si>
  <si>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</si>
  <si>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</si>
  <si>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</si>
  <si>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</si>
  <si>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</si>
  <si>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</si>
  <si>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</si>
  <si>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</si>
  <si>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</si>
  <si>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</si>
  <si>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</si>
  <si>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</si>
  <si>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</si>
  <si>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</si>
  <si>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</si>
  <si>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</si>
  <si>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</si>
  <si>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</si>
  <si>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</si>
  <si>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</si>
  <si>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</si>
  <si>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</si>
  <si>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</si>
  <si>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</si>
  <si>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</si>
  <si>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</si>
  <si>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</si>
  <si>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</si>
  <si>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</si>
  <si>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</si>
  <si>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</si>
  <si>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</si>
  <si>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</si>
  <si>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</si>
  <si>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</si>
  <si>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</si>
  <si>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</si>
  <si>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</si>
  <si>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</si>
  <si>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</si>
  <si>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</si>
  <si>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</si>
  <si>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</si>
  <si>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</si>
  <si>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</si>
  <si>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</si>
  <si>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</si>
  <si>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</si>
  <si>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</si>
  <si>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</si>
  <si>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</si>
  <si>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</si>
  <si>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</si>
  <si>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</si>
  <si>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</si>
  <si>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</si>
  <si>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</si>
  <si>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</si>
  <si>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</si>
  <si>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</si>
  <si>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</si>
  <si>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</si>
  <si>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</si>
  <si>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</si>
  <si>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</si>
  <si>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</si>
  <si>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</si>
  <si>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</si>
  <si>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</si>
  <si>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</si>
  <si>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</si>
  <si>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</si>
  <si>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</si>
  <si>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</si>
  <si>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</si>
  <si>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</si>
  <si>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</si>
  <si>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</si>
  <si>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</si>
  <si>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</si>
  <si>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</si>
  <si>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</si>
  <si>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</si>
  <si>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</si>
  <si>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</si>
  <si>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</si>
  <si>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</si>
  <si>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</si>
  <si>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</si>
  <si>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</si>
  <si>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</si>
  <si>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</si>
  <si>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</si>
  <si>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</si>
  <si>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</si>
  <si>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</si>
  <si>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</si>
  <si>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</si>
  <si>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</si>
  <si>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</si>
  <si>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</si>
  <si>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</si>
  <si>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</si>
  <si>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</si>
  <si>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</si>
  <si>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</si>
  <si>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</si>
  <si>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</si>
  <si>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</si>
  <si>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</si>
  <si>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</si>
  <si>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</si>
  <si>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</si>
  <si>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</si>
  <si>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</si>
  <si>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</si>
  <si>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</si>
  <si>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</si>
  <si>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</si>
  <si>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</si>
  <si>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</si>
  <si>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</si>
  <si>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</si>
  <si>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</si>
  <si>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</si>
  <si>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</si>
  <si>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</si>
  <si>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</si>
  <si>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</si>
  <si>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</si>
  <si>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</si>
  <si>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</si>
  <si>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</si>
  <si>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</si>
  <si>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</si>
  <si>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</si>
  <si>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</si>
  <si>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</si>
  <si>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</si>
  <si>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</si>
  <si>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</si>
  <si>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</si>
  <si>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</si>
  <si>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</si>
  <si>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</si>
  <si>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</si>
  <si>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</si>
  <si>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</si>
  <si>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</si>
  <si>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</si>
  <si>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</si>
  <si>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</si>
  <si>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</si>
  <si>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</si>
  <si>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</si>
  <si>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</si>
  <si>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</si>
  <si>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</si>
  <si>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</si>
  <si>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</si>
  <si>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</si>
  <si>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</si>
  <si>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</si>
  <si>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</si>
  <si>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</si>
  <si>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</si>
  <si>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</si>
  <si>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</si>
  <si>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</si>
  <si>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</si>
  <si>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</si>
  <si>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</si>
  <si>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</si>
  <si>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</si>
  <si>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</si>
  <si>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</si>
  <si>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</si>
  <si>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</si>
  <si>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</si>
  <si>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</si>
  <si>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</si>
  <si>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</si>
  <si>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</si>
  <si>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</si>
  <si>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</si>
  <si>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</si>
  <si>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</si>
  <si>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</si>
  <si>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</si>
  <si>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</si>
  <si>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</si>
  <si>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</si>
  <si>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</si>
  <si>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</si>
  <si>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</si>
  <si>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</si>
  <si>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</si>
  <si>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</si>
  <si>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</si>
  <si>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</si>
  <si>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</si>
  <si>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</si>
  <si>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</si>
  <si>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</si>
  <si>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</si>
  <si>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</si>
  <si>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</si>
  <si>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</si>
  <si>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</si>
  <si>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</si>
  <si>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</si>
  <si>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</si>
  <si>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</si>
  <si>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</si>
  <si>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</si>
  <si>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</si>
  <si>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</si>
  <si>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</si>
  <si>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</si>
  <si>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</si>
  <si>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</si>
  <si>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</si>
  <si>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</si>
  <si>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</si>
  <si>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</si>
  <si>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</si>
  <si>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</si>
  <si>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</si>
  <si>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</si>
  <si>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</si>
  <si>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</si>
  <si>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</si>
  <si>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</si>
  <si>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</si>
  <si>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</si>
  <si>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</si>
  <si>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</si>
  <si>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</si>
  <si>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</si>
  <si>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</si>
  <si>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</si>
  <si>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</si>
  <si>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</si>
  <si>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</si>
  <si>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</si>
  <si>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</si>
  <si>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</si>
  <si>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</si>
  <si>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</si>
  <si>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</si>
  <si>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</si>
  <si>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</si>
  <si>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</si>
  <si>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</si>
  <si>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</si>
  <si>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</si>
  <si>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</si>
  <si>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</si>
  <si>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</si>
  <si>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</si>
  <si>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</si>
  <si>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</si>
  <si>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</si>
  <si>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</si>
  <si>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</si>
  <si>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</si>
  <si>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</si>
  <si>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</si>
  <si>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</si>
  <si>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</si>
  <si>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</si>
  <si>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</si>
  <si>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</si>
  <si>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</si>
  <si>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</si>
  <si>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</si>
  <si>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</si>
  <si>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</si>
  <si>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</si>
  <si>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</si>
  <si>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</si>
  <si>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</si>
  <si>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</si>
  <si>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</si>
  <si>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</si>
  <si>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</si>
  <si>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</si>
  <si>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</si>
  <si>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</si>
  <si>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</si>
  <si>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</si>
  <si>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</si>
  <si>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</si>
  <si>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</si>
  <si>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</si>
  <si>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</si>
  <si>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</si>
  <si>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</si>
  <si>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</si>
  <si>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</si>
  <si>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</si>
  <si>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</si>
  <si>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</si>
  <si>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</si>
  <si>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</si>
  <si>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</si>
  <si>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</si>
  <si>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</si>
  <si>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</si>
  <si>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</si>
  <si>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</si>
  <si>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</si>
  <si>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</si>
  <si>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</si>
  <si>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</si>
  <si>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</si>
  <si>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</si>
  <si>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</si>
  <si>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</si>
  <si>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</si>
  <si>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</si>
  <si>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</si>
  <si>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</si>
  <si>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</si>
  <si>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</si>
  <si>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</si>
  <si>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</si>
  <si>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</si>
  <si>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</si>
  <si>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</si>
  <si>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</si>
  <si>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</si>
  <si>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</si>
  <si>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</si>
  <si>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</si>
  <si>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</si>
  <si>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</si>
  <si>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</si>
  <si>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</si>
  <si>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</si>
  <si>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</si>
  <si>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</si>
  <si>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</si>
  <si>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</si>
  <si>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</si>
  <si>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</si>
  <si>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</si>
  <si>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</si>
  <si>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</si>
  <si>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</si>
  <si>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</si>
  <si>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</si>
  <si>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</si>
  <si>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</si>
  <si>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</si>
  <si>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</si>
  <si>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</si>
  <si>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</si>
  <si>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</si>
  <si>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</si>
  <si>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</si>
  <si>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</si>
  <si>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</si>
  <si>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</si>
  <si>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</si>
  <si>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</si>
  <si>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</si>
  <si>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</si>
  <si>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</si>
  <si>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</si>
  <si>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</si>
  <si>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</si>
  <si>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</si>
  <si>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</si>
  <si>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</si>
  <si>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</si>
  <si>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</si>
  <si>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</si>
  <si>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</si>
  <si>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</si>
  <si>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</si>
  <si>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</si>
  <si>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</si>
  <si>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</si>
  <si>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</si>
  <si>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</si>
  <si>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</si>
  <si>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</si>
  <si>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</si>
  <si>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</si>
  <si>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</si>
  <si>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</si>
  <si>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</si>
  <si>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</si>
  <si>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</si>
  <si>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</si>
  <si>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</si>
  <si>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</si>
  <si>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</si>
  <si>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</si>
  <si>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</si>
  <si>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</si>
  <si>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</si>
  <si>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</si>
  <si>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</si>
  <si>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</si>
  <si>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</si>
  <si>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</si>
  <si>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</si>
  <si>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</si>
  <si>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</si>
  <si>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</si>
  <si>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</si>
  <si>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</si>
  <si>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</si>
  <si>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</si>
  <si>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</si>
  <si>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</si>
  <si>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</si>
  <si>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</si>
  <si>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</si>
  <si>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</si>
  <si>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</si>
  <si>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</si>
  <si>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</si>
  <si>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</si>
  <si>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</si>
  <si>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</si>
  <si>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</si>
  <si>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</si>
  <si>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</si>
  <si>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</si>
  <si>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</si>
  <si>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</si>
  <si>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</si>
  <si>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</si>
  <si>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</si>
  <si>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</si>
  <si>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</si>
  <si>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</si>
  <si>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</si>
  <si>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</si>
  <si>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</si>
  <si>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</si>
  <si>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</si>
  <si>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</si>
  <si>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</si>
  <si>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</si>
  <si>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</si>
  <si>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</si>
  <si>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</si>
  <si>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</si>
  <si>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</si>
  <si>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</si>
  <si>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</si>
  <si>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</si>
  <si>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</si>
  <si>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</si>
  <si>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</si>
  <si>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</si>
  <si>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</si>
  <si>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</si>
  <si>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</si>
  <si>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</si>
  <si>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</si>
  <si>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</si>
  <si>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</si>
  <si>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</si>
  <si>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</si>
  <si>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</si>
  <si>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</si>
  <si>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</si>
  <si>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</si>
  <si>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</si>
  <si>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</si>
  <si>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</si>
  <si>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</si>
  <si>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</si>
  <si>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</si>
  <si>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</si>
  <si>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</si>
  <si>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</si>
  <si>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</si>
  <si>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</si>
  <si>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</si>
  <si>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</si>
  <si>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</si>
  <si>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</si>
  <si>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</si>
  <si>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</si>
  <si>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</si>
  <si>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</si>
  <si>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</si>
  <si>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</si>
  <si>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</si>
  <si>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</si>
  <si>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</si>
  <si>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</si>
  <si>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</si>
  <si>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</si>
  <si>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</si>
  <si>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</si>
  <si>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</si>
  <si>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</si>
  <si>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</si>
  <si>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</si>
  <si>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</si>
  <si>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</si>
  <si>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</si>
  <si>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</si>
  <si>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</si>
  <si>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</si>
  <si>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</si>
  <si>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</si>
  <si>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</si>
  <si>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</si>
  <si>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</si>
  <si>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</si>
  <si>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</si>
  <si>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</si>
  <si>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</si>
  <si>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</si>
  <si>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</si>
  <si>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</si>
  <si>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</si>
  <si>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</si>
  <si>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</si>
  <si>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</si>
  <si>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</si>
  <si>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</si>
  <si>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</si>
  <si>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</si>
  <si>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</si>
  <si>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</si>
  <si>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</si>
  <si>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</si>
  <si>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</si>
  <si>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</si>
  <si>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</si>
  <si>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</si>
  <si>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</si>
  <si>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</si>
  <si>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</si>
  <si>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</si>
  <si>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</si>
  <si>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</si>
  <si>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</si>
  <si>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</si>
  <si>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</si>
  <si>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</si>
  <si>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</si>
  <si>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</si>
  <si>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</si>
  <si>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</si>
  <si>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</si>
  <si>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</si>
  <si>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</si>
  <si>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</si>
  <si>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</si>
  <si>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</si>
  <si>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</si>
  <si>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</si>
  <si>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</si>
  <si>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</si>
  <si>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</si>
  <si>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</si>
  <si>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</si>
  <si>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</si>
  <si>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</si>
  <si>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</si>
  <si>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</si>
  <si>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</si>
  <si>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</si>
  <si>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</si>
  <si>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</si>
  <si>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</si>
  <si>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</si>
  <si>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</si>
  <si>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</si>
  <si>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</si>
  <si>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</si>
  <si>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</si>
  <si>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</si>
  <si>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</si>
  <si>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</si>
  <si>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</si>
  <si>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</si>
  <si>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</si>
  <si>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</si>
  <si>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</si>
  <si>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</si>
  <si>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</si>
  <si>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</si>
  <si>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</si>
  <si>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</si>
  <si>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</si>
  <si>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</si>
  <si>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</si>
  <si>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</si>
  <si>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</si>
  <si>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</si>
  <si>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</si>
  <si>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</si>
  <si>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</si>
  <si>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</si>
  <si>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</si>
  <si>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</si>
  <si>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</si>
  <si>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</si>
  <si>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</si>
  <si>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</si>
  <si>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</si>
  <si>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</si>
  <si>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</si>
  <si>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</si>
  <si>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</si>
  <si>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</si>
  <si>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</si>
  <si>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</si>
  <si>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</si>
  <si>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</si>
  <si>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</si>
  <si>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</si>
  <si>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</si>
  <si>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</si>
  <si>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</si>
  <si>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</si>
  <si>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</si>
  <si>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</si>
  <si>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</si>
  <si>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</si>
  <si>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</si>
  <si>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</si>
  <si>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</si>
  <si>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</si>
  <si>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</si>
  <si>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</si>
  <si>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</si>
  <si>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</si>
  <si>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</si>
  <si>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</si>
  <si>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</si>
  <si>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</si>
  <si>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</si>
  <si>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</si>
  <si>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</si>
  <si>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</si>
  <si>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</si>
  <si>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</si>
  <si>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</si>
  <si>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</si>
  <si>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</si>
  <si>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</si>
  <si>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</si>
  <si>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</si>
  <si>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</si>
  <si>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</si>
  <si>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</si>
  <si>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</si>
  <si>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</si>
  <si>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</si>
  <si>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</si>
  <si>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</si>
  <si>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</si>
  <si>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</si>
  <si>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</si>
  <si>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</si>
  <si>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</si>
  <si>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</si>
  <si>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</si>
  <si>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</si>
  <si>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</si>
  <si>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</si>
  <si>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</si>
  <si>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</si>
  <si>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</si>
  <si>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</si>
  <si>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</si>
  <si>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</si>
  <si>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</si>
  <si>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</si>
  <si>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</si>
  <si>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</si>
  <si>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</si>
  <si>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</si>
  <si>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</si>
  <si>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</si>
  <si>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</si>
  <si>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</si>
  <si>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</si>
  <si>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</si>
  <si>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</si>
  <si>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</si>
  <si>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</si>
  <si>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</si>
  <si>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</si>
  <si>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</si>
  <si>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</si>
  <si>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</si>
  <si>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</si>
  <si>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</si>
  <si>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</si>
  <si>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</si>
  <si>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</si>
  <si>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</si>
  <si>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</si>
  <si>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</si>
  <si>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</si>
  <si>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</si>
  <si>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</si>
  <si>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</si>
  <si>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</si>
  <si>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</si>
  <si>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</si>
  <si>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</si>
  <si>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</si>
  <si>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</si>
  <si>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</si>
  <si>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</si>
  <si>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</si>
  <si>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</si>
  <si>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</si>
  <si>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</si>
  <si>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</si>
  <si>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</si>
  <si>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</si>
  <si>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</si>
  <si>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</si>
  <si>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</si>
  <si>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</si>
  <si>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</si>
  <si>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</si>
  <si>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</si>
  <si>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</si>
  <si>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</si>
  <si>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</si>
  <si>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</si>
  <si>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</si>
  <si>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</si>
  <si>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</si>
  <si>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</si>
  <si>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</si>
  <si>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</si>
  <si>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</si>
  <si>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</si>
  <si>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</si>
  <si>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</si>
  <si>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</si>
  <si>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</si>
  <si>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</si>
  <si>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</si>
  <si>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</si>
  <si>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</si>
  <si>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</si>
  <si>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</si>
  <si>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</si>
  <si>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</si>
  <si>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</si>
  <si>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</si>
  <si>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</si>
  <si>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</si>
  <si>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</si>
  <si>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</si>
  <si>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</si>
  <si>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</si>
  <si>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</si>
  <si>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</si>
  <si>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</si>
  <si>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</si>
  <si>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</si>
  <si>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</si>
  <si>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</si>
  <si>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</si>
  <si>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</si>
  <si>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</si>
  <si>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</si>
  <si>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</si>
  <si>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</si>
  <si>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</si>
  <si>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</si>
  <si>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</si>
  <si>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</si>
  <si>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</si>
  <si>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</si>
  <si>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</si>
  <si>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</si>
  <si>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</si>
  <si>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</si>
  <si>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</si>
  <si>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</si>
  <si>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</si>
  <si>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</si>
  <si>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</si>
  <si>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</si>
  <si>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</si>
  <si>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</si>
  <si>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</si>
  <si>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</si>
  <si>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</si>
  <si>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</si>
  <si>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</si>
  <si>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</si>
  <si>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</si>
  <si>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</si>
  <si>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</si>
  <si>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</si>
  <si>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</si>
  <si>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</si>
  <si>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</si>
  <si>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</si>
  <si>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</si>
  <si>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</si>
  <si>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</si>
  <si>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</si>
  <si>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</si>
  <si>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</si>
  <si>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</si>
  <si>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</si>
  <si>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</si>
  <si>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</si>
  <si>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</si>
  <si>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</si>
  <si>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</si>
  <si>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</si>
  <si>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</si>
  <si>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</si>
  <si>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</si>
  <si>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</si>
  <si>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</si>
  <si>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</si>
  <si>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</si>
  <si>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</si>
  <si>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</si>
  <si>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</si>
  <si>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</si>
  <si>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</si>
  <si>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</si>
  <si>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</si>
  <si>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</si>
  <si>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</si>
  <si>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</si>
  <si>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</si>
  <si>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</si>
  <si>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</si>
  <si>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</si>
  <si>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</si>
  <si>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</si>
  <si>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</si>
  <si>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</si>
  <si>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</si>
  <si>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</si>
  <si>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</si>
  <si>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</si>
  <si>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</si>
  <si>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</si>
  <si>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</si>
  <si>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</si>
  <si>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</si>
  <si>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</si>
  <si>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</si>
  <si>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</si>
  <si>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</si>
  <si>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</si>
  <si>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</si>
  <si>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</si>
  <si>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</si>
  <si>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</si>
  <si>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</si>
  <si>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</si>
  <si>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</si>
  <si>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</si>
  <si>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</si>
  <si>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</si>
  <si>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</si>
  <si>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</si>
  <si>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</si>
  <si>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</si>
  <si>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</si>
  <si>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</si>
  <si>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</si>
  <si>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</si>
  <si>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</si>
  <si>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</si>
  <si>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</si>
  <si>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</si>
  <si>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</si>
  <si>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</si>
  <si>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</si>
  <si>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</si>
  <si>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</si>
  <si>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</si>
  <si>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</si>
  <si>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</si>
  <si>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</si>
  <si>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</si>
  <si>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</si>
  <si>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</si>
  <si>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</si>
  <si>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</si>
  <si>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</si>
  <si>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</si>
  <si>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</si>
  <si>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</si>
  <si>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</si>
  <si>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</si>
  <si>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</si>
  <si>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</si>
  <si>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</si>
  <si>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</si>
  <si>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</si>
  <si>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</si>
  <si>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</si>
  <si>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</si>
  <si>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</si>
  <si>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</si>
  <si>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</si>
  <si>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</si>
  <si>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</si>
  <si>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</si>
  <si>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</si>
  <si>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</si>
  <si>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</si>
  <si>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</si>
  <si>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</si>
  <si>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</si>
  <si>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</si>
  <si>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</si>
  <si>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</si>
  <si>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</si>
  <si>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</si>
  <si>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</si>
  <si>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</si>
  <si>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</si>
  <si>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</si>
  <si>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</si>
  <si>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</si>
  <si>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</si>
  <si>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</si>
  <si>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</si>
  <si>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</si>
  <si>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</si>
  <si>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</si>
  <si>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</si>
  <si>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</si>
  <si>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</si>
  <si>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</si>
  <si>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</si>
  <si>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</si>
  <si>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</si>
  <si>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</si>
  <si>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</si>
  <si>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</si>
  <si>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</si>
  <si>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</si>
  <si>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</si>
  <si>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</si>
  <si>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</si>
  <si>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</si>
  <si>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</si>
  <si>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</si>
  <si>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</si>
  <si>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</si>
  <si>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</si>
  <si>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</si>
  <si>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</si>
  <si>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</si>
  <si>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</si>
  <si>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</si>
  <si>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</si>
  <si>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</si>
  <si>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</si>
  <si>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</si>
  <si>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</si>
  <si>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</si>
  <si>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</si>
  <si>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</si>
  <si>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</si>
  <si>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</si>
  <si>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</si>
  <si>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</si>
  <si>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</si>
  <si>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</si>
  <si>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</si>
  <si>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</si>
  <si>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</si>
  <si>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</si>
  <si>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</si>
  <si>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</si>
  <si>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</si>
  <si>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</si>
  <si>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</si>
  <si>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</si>
  <si>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</si>
  <si>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</si>
  <si>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</si>
  <si>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</si>
  <si>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</si>
  <si>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</si>
  <si>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</si>
  <si>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</si>
  <si>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</si>
  <si>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</si>
  <si>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</si>
  <si>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</si>
  <si>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</si>
  <si>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</si>
  <si>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</si>
  <si>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</si>
  <si>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</si>
  <si>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</si>
  <si>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</si>
  <si>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</si>
  <si>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</si>
  <si>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</si>
  <si>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</si>
  <si>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</si>
  <si>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</si>
  <si>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</si>
  <si>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</si>
  <si>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</si>
  <si>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</si>
  <si>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</si>
  <si>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</si>
  <si>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</si>
  <si>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</si>
  <si>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</si>
  <si>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</si>
  <si>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</si>
  <si>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</si>
  <si>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</si>
  <si>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</si>
  <si>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</si>
  <si>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</si>
  <si>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</si>
  <si>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</si>
  <si>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</si>
  <si>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</si>
  <si>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</si>
  <si>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</si>
  <si>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</si>
  <si>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</si>
  <si>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</si>
  <si>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</si>
  <si>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</si>
  <si>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</si>
  <si>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</si>
  <si>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</si>
  <si>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</si>
  <si>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</si>
  <si>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</si>
  <si>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</si>
  <si>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</si>
  <si>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</si>
  <si>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</si>
  <si>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</si>
  <si>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</si>
  <si>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</si>
  <si>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</si>
  <si>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</si>
  <si>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</si>
  <si>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</si>
  <si>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</si>
  <si>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</si>
  <si>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</si>
  <si>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</si>
  <si>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</si>
  <si>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</si>
  <si>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</si>
  <si>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</si>
  <si>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</si>
  <si>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</si>
  <si>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</si>
  <si>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</si>
  <si>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</si>
  <si>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</si>
  <si>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</si>
  <si>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</si>
  <si>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</si>
  <si>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</si>
  <si>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</si>
  <si>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</si>
  <si>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</si>
  <si>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</si>
  <si>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</si>
  <si>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</si>
  <si>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</si>
  <si>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</si>
  <si>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</si>
  <si>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</si>
  <si>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</si>
  <si>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</si>
  <si>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</si>
  <si>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</si>
  <si>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</si>
  <si>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</si>
  <si>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</si>
  <si>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</si>
  <si>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</si>
  <si>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</si>
  <si>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</si>
  <si>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</si>
  <si>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</si>
  <si>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</si>
  <si>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</si>
  <si>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</si>
  <si>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</si>
  <si>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</si>
  <si>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</si>
  <si>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</si>
  <si>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</si>
  <si>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</si>
  <si>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</si>
  <si>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</si>
  <si>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</si>
  <si>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</si>
  <si>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</si>
  <si>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</si>
  <si>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</si>
  <si>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</si>
  <si>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</si>
  <si>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</si>
  <si>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</si>
  <si>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</si>
  <si>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</si>
  <si>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</si>
  <si>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</si>
  <si>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</si>
  <si>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</si>
  <si>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</si>
  <si>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</si>
  <si>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</si>
  <si>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</si>
  <si>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</si>
  <si>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</si>
  <si>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</si>
  <si>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</si>
  <si>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</si>
  <si>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</si>
  <si>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</si>
  <si>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</si>
  <si>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</si>
  <si>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</si>
  <si>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</si>
  <si>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</si>
  <si>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</si>
  <si>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</si>
  <si>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</si>
  <si>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</si>
  <si>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</si>
  <si>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</si>
  <si>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</si>
  <si>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</si>
  <si>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</si>
  <si>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</si>
  <si>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</si>
  <si>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</si>
  <si>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</si>
  <si>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</si>
  <si>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</si>
  <si>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</si>
  <si>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</si>
  <si>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</si>
  <si>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</si>
  <si>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</si>
  <si>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</si>
  <si>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</si>
  <si>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</si>
  <si>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</si>
  <si>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</si>
  <si>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</si>
  <si>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</si>
  <si>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</si>
  <si>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</si>
  <si>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</si>
  <si>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</si>
  <si>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</si>
  <si>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</si>
  <si>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</si>
  <si>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</si>
  <si>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</si>
  <si>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</si>
  <si>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</si>
  <si>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</si>
  <si>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</si>
  <si>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</si>
  <si>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</si>
  <si>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</si>
  <si>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</si>
  <si>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</si>
  <si>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</si>
  <si>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</si>
  <si>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</si>
  <si>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</si>
  <si>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</si>
  <si>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</si>
  <si>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</si>
  <si>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</si>
  <si>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</si>
  <si>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</si>
  <si>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</si>
  <si>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</si>
  <si>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</si>
  <si>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</si>
  <si>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</si>
  <si>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</si>
  <si>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</si>
  <si>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</si>
  <si>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</si>
  <si>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</si>
  <si>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</si>
  <si>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</si>
  <si>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</si>
  <si>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</si>
  <si>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</si>
  <si>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</si>
  <si>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</si>
  <si>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</si>
  <si>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</si>
  <si>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</si>
  <si>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</si>
  <si>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</si>
  <si>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</si>
  <si>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</si>
  <si>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</si>
  <si>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</si>
  <si>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</si>
  <si>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</si>
  <si>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</si>
  <si>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</si>
  <si>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</si>
  <si>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</si>
  <si>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</si>
  <si>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</si>
  <si>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</si>
  <si>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</si>
  <si>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</si>
  <si>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</si>
  <si>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</si>
  <si>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</si>
  <si>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</si>
  <si>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</si>
  <si>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</si>
  <si>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</si>
  <si>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</si>
  <si>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</si>
  <si>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</si>
  <si>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</si>
  <si>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</si>
  <si>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</si>
  <si>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</si>
  <si>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</si>
  <si>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</si>
  <si>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</si>
  <si>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</si>
  <si>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</si>
  <si>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</si>
  <si>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</si>
  <si>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</si>
  <si>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</si>
  <si>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</si>
  <si>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</si>
  <si>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</si>
  <si>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</si>
  <si>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</si>
  <si>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</si>
  <si>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</si>
  <si>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</si>
  <si>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</si>
  <si>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</si>
  <si>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</si>
  <si>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</si>
  <si>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</si>
  <si>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</si>
  <si>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</si>
  <si>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</si>
  <si>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</si>
  <si>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</si>
  <si>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</si>
  <si>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</si>
  <si>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</si>
  <si>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</si>
  <si>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</si>
  <si>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</si>
  <si>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</si>
  <si>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</si>
  <si>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</si>
  <si>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</si>
  <si>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</si>
  <si>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</si>
  <si>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</si>
  <si>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</si>
  <si>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</si>
  <si>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</si>
  <si>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</si>
  <si>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</si>
  <si>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</si>
  <si>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</si>
  <si>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</si>
  <si>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</si>
  <si>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</si>
  <si>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</si>
  <si>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</si>
  <si>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</si>
  <si>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</si>
  <si>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</si>
  <si>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</si>
  <si>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</si>
  <si>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</si>
  <si>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</si>
  <si>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</si>
  <si>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</si>
  <si>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</si>
  <si>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</si>
  <si>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</si>
  <si>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</si>
  <si>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</si>
  <si>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</si>
  <si>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</si>
  <si>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</si>
  <si>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</si>
  <si>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</si>
  <si>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</si>
  <si>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</si>
  <si>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</si>
  <si>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</si>
  <si>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</si>
  <si>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</si>
  <si>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</si>
  <si>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</si>
  <si>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</si>
  <si>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</si>
  <si>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</si>
  <si>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</si>
  <si>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</si>
  <si>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</si>
  <si>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</si>
  <si>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</si>
  <si>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</si>
  <si>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</si>
  <si>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</si>
  <si>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</si>
  <si>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</si>
  <si>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</si>
  <si>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</si>
  <si>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</si>
  <si>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</si>
  <si>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</si>
  <si>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</si>
  <si>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</si>
  <si>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</si>
  <si>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</si>
  <si>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</si>
  <si>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</si>
  <si>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</si>
  <si>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</si>
  <si>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</si>
  <si>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</si>
  <si>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</si>
  <si>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</si>
  <si>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</si>
  <si>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</si>
  <si>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</si>
  <si>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</si>
  <si>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</si>
  <si>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</si>
  <si>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</si>
  <si>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</si>
  <si>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</si>
  <si>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</si>
  <si>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</si>
  <si>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</si>
  <si>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</si>
  <si>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</si>
  <si>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</si>
  <si>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</si>
  <si>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</si>
  <si>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</si>
  <si>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</si>
  <si>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</si>
  <si>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</si>
  <si>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</si>
  <si>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</si>
  <si>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</si>
  <si>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</si>
  <si>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</si>
  <si>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</si>
  <si>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</si>
  <si>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</si>
  <si>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</si>
  <si>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</si>
  <si>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</si>
  <si>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</si>
  <si>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</si>
  <si>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</si>
  <si>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</si>
  <si>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</si>
  <si>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</si>
  <si>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</si>
  <si>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</si>
  <si>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</si>
  <si>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</si>
  <si>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</si>
  <si>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</si>
  <si>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</si>
  <si>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</si>
  <si>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</si>
  <si>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</si>
  <si>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</si>
  <si>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</si>
  <si>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</si>
  <si>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</si>
  <si>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</si>
  <si>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</si>
  <si>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</si>
  <si>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</si>
  <si>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</si>
  <si>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</si>
  <si>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</si>
  <si>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</si>
  <si>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</si>
  <si>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</si>
  <si>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</si>
  <si>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</si>
  <si>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</si>
  <si>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</si>
  <si>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</si>
  <si>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</si>
  <si>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</si>
  <si>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</si>
  <si>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</si>
  <si>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</si>
  <si>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</si>
  <si>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</si>
  <si>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</si>
  <si>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</si>
  <si>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</si>
  <si>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</si>
  <si>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</si>
  <si>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</si>
  <si>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</si>
  <si>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</si>
  <si>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</si>
  <si>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</si>
  <si>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</si>
  <si>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</si>
  <si>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</si>
  <si>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</si>
  <si>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</si>
  <si>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</si>
  <si>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</si>
  <si>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</si>
  <si>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</si>
  <si>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</si>
  <si>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</si>
  <si>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</si>
  <si>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</si>
  <si>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</si>
  <si>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</si>
  <si>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</si>
  <si>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</si>
  <si>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</si>
  <si>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</si>
  <si>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</si>
  <si>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</si>
  <si>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</si>
  <si>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</si>
  <si>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</si>
  <si>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</si>
  <si>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</si>
  <si>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</si>
  <si>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</si>
  <si>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</si>
  <si>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</si>
  <si>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</si>
  <si>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</si>
  <si>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</si>
  <si>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</si>
  <si>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</si>
  <si>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</si>
  <si>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</si>
  <si>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</si>
  <si>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</si>
  <si>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</si>
  <si>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</si>
  <si>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</si>
  <si>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</si>
  <si>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</si>
  <si>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</si>
  <si>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</si>
  <si>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</si>
  <si>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</si>
  <si>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</si>
  <si>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</si>
  <si>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</si>
  <si>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</si>
  <si>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</si>
  <si>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</si>
  <si>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</si>
  <si>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</si>
  <si>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</si>
  <si>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</si>
  <si>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</si>
  <si>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</si>
  <si>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</si>
  <si>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</si>
  <si>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</si>
  <si>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</si>
  <si>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</si>
  <si>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</si>
  <si>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</si>
  <si>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</si>
  <si>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</si>
  <si>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</si>
  <si>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</si>
  <si>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</si>
  <si>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</si>
  <si>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</si>
  <si>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</si>
  <si>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</si>
  <si>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</si>
  <si>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</si>
  <si>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</si>
  <si>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</si>
  <si>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</si>
  <si>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</si>
  <si>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</si>
  <si>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</si>
  <si>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</si>
  <si>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</si>
  <si>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</si>
  <si>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</si>
  <si>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</si>
  <si>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</si>
  <si>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</si>
  <si>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</si>
  <si>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</si>
  <si>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</si>
  <si>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</si>
  <si>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</si>
  <si>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</si>
  <si>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</si>
  <si>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</si>
  <si>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</si>
  <si>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</si>
  <si>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</si>
  <si>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</si>
  <si>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</si>
  <si>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</si>
  <si>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</si>
  <si>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</si>
  <si>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</si>
  <si>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</si>
  <si>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</si>
  <si>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</si>
  <si>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</si>
  <si>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</si>
  <si>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</si>
  <si>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</si>
  <si>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</si>
  <si>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</si>
  <si>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</si>
  <si>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</si>
  <si>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</si>
  <si>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</si>
  <si>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</si>
  <si>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</si>
  <si>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</si>
  <si>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</si>
  <si>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</si>
  <si>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</si>
  <si>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</si>
  <si>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</si>
  <si>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</si>
  <si>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</si>
  <si>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</si>
  <si>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</si>
  <si>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</si>
  <si>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</si>
  <si>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</si>
  <si>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</si>
  <si>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</si>
  <si>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</si>
  <si>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</si>
  <si>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</si>
  <si>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</si>
  <si>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</si>
  <si>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</si>
  <si>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</si>
  <si>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</si>
  <si>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</si>
  <si>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</si>
  <si>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</si>
  <si>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</si>
  <si>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</si>
  <si>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</si>
  <si>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</si>
  <si>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</si>
  <si>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</si>
  <si>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</si>
  <si>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</si>
  <si>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</si>
  <si>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</si>
  <si>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</si>
  <si>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</si>
  <si>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</si>
  <si>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</si>
  <si>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</si>
  <si>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</si>
  <si>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</si>
  <si>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</si>
  <si>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</si>
  <si>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</si>
  <si>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</si>
  <si>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</si>
  <si>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</si>
  <si>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</si>
  <si>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</si>
  <si>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</si>
  <si>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</si>
  <si>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</si>
  <si>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</si>
  <si>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</si>
  <si>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</si>
  <si>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</si>
  <si>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</si>
  <si>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</si>
  <si>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</si>
  <si>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</si>
  <si>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</si>
  <si>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</si>
  <si>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</si>
  <si>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</si>
  <si>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</si>
  <si>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</si>
  <si>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</si>
  <si>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</si>
  <si>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</si>
  <si>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</si>
  <si>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</si>
  <si>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</si>
  <si>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</si>
  <si>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</si>
  <si>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</si>
  <si>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</si>
  <si>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</si>
  <si>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</si>
  <si>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</si>
  <si>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</si>
  <si>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</si>
  <si>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</si>
  <si>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</si>
  <si>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</si>
  <si>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</si>
  <si>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</si>
  <si>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</si>
  <si>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</si>
  <si>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</si>
  <si>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</si>
  <si>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</si>
  <si>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</si>
  <si>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</si>
  <si>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</si>
  <si>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</si>
  <si>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</si>
  <si>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</si>
  <si>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</si>
  <si>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</si>
  <si>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</si>
  <si>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</si>
  <si>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</si>
  <si>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</si>
  <si>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</si>
  <si>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</si>
  <si>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</si>
  <si>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</si>
  <si>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</si>
  <si>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</si>
  <si>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</si>
  <si>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</si>
  <si>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</si>
  <si>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</si>
  <si>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</si>
  <si>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</si>
  <si>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</si>
  <si>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</si>
  <si>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</si>
  <si>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</si>
  <si>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</si>
  <si>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</si>
  <si>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</si>
  <si>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</si>
  <si>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</si>
  <si>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</si>
  <si>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</si>
  <si>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</si>
  <si>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</si>
  <si>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</si>
  <si>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</si>
  <si>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</si>
  <si>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</si>
  <si>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</si>
  <si>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</si>
  <si>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</si>
  <si>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</si>
  <si>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</si>
  <si>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</si>
  <si>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</si>
  <si>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</si>
  <si>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</si>
  <si>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</si>
  <si>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</si>
  <si>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</si>
  <si>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</si>
  <si>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</si>
  <si>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</si>
  <si>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</si>
  <si>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</si>
  <si>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</si>
  <si>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</si>
  <si>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</si>
  <si>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</si>
  <si>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</si>
  <si>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</si>
  <si>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</si>
  <si>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</si>
  <si>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</si>
  <si>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</si>
  <si>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</si>
  <si>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</si>
  <si>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</si>
  <si>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</si>
  <si>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</si>
  <si>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</si>
  <si>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</si>
  <si>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</si>
  <si>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</si>
  <si>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</si>
  <si>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</si>
  <si>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</si>
  <si>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</si>
  <si>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</si>
  <si>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</si>
  <si>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</si>
  <si>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</si>
  <si>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</si>
  <si>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</si>
  <si>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</si>
  <si>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</si>
  <si>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</si>
  <si>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</si>
  <si>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</si>
  <si>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</si>
  <si>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</si>
  <si>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</si>
  <si>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</si>
  <si>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</si>
  <si>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</si>
  <si>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</si>
  <si>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</si>
  <si>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</si>
  <si>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</si>
  <si>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</si>
  <si>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</si>
  <si>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</si>
  <si>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</si>
  <si>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</si>
  <si>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</si>
  <si>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</si>
  <si>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</si>
  <si>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</si>
  <si>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</si>
  <si>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</si>
  <si>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</si>
  <si>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</si>
  <si>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</si>
  <si>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</si>
  <si>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</si>
  <si>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</si>
  <si>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</si>
  <si>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</si>
  <si>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</si>
  <si>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</si>
  <si>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</si>
  <si>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</si>
  <si>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</si>
  <si>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</si>
  <si>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</si>
  <si>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</si>
  <si>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</si>
  <si>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</si>
  <si>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</si>
  <si>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</si>
  <si>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</si>
  <si>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</si>
  <si>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</si>
  <si>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</si>
  <si>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</si>
  <si>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</si>
  <si>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</si>
  <si>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</si>
  <si>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</si>
  <si>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</si>
  <si>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</si>
  <si>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</si>
  <si>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</si>
  <si>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</si>
  <si>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</si>
  <si>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</si>
  <si>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</si>
  <si>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</si>
  <si>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</si>
  <si>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</si>
  <si>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</si>
  <si>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</si>
  <si>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</si>
  <si>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</si>
  <si>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</si>
  <si>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</si>
  <si>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</si>
  <si>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</si>
  <si>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</si>
  <si>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</si>
  <si>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</si>
  <si>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</si>
  <si>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</si>
  <si>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</si>
  <si>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</si>
  <si>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</si>
  <si>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</si>
  <si>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</si>
  <si>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</si>
  <si>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</si>
  <si>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</si>
  <si>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</si>
  <si>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</si>
  <si>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</si>
  <si>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</si>
  <si>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</si>
  <si>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</si>
  <si>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</si>
  <si>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</si>
  <si>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</si>
  <si>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</si>
  <si>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</si>
  <si>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</si>
  <si>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</si>
  <si>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</si>
  <si>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</si>
  <si>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</si>
  <si>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</si>
  <si>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</si>
  <si>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</si>
  <si>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</si>
  <si>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</si>
  <si>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</si>
  <si>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</si>
  <si>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</si>
  <si>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</si>
  <si>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</si>
  <si>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</si>
  <si>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</si>
  <si>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</si>
  <si>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</si>
  <si>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</si>
  <si>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</si>
  <si>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</si>
  <si>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</si>
  <si>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</si>
  <si>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</si>
  <si>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</si>
  <si>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</si>
  <si>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</si>
  <si>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</si>
  <si>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</si>
  <si>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</si>
  <si>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</si>
  <si>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</si>
  <si>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</si>
  <si>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</si>
  <si>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</si>
  <si>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</si>
  <si>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</si>
  <si>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</si>
  <si>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</si>
  <si>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</si>
  <si>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</si>
  <si>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</si>
  <si>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</si>
  <si>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</si>
  <si>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</si>
  <si>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</si>
  <si>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</si>
  <si>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</si>
  <si>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</si>
  <si>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</si>
  <si>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</si>
  <si>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</si>
  <si>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</si>
  <si>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</si>
  <si>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</si>
  <si>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</si>
  <si>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</si>
  <si>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</si>
  <si>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</si>
  <si>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</si>
  <si>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</si>
  <si>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</si>
  <si>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</si>
  <si>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</si>
  <si>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</si>
  <si>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</si>
  <si>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</si>
  <si>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</si>
  <si>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</si>
  <si>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</si>
  <si>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</si>
  <si>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</si>
  <si>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</si>
  <si>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</si>
  <si>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</si>
  <si>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</si>
  <si>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</si>
  <si>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</si>
  <si>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</si>
  <si>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</si>
  <si>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</si>
  <si>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</si>
  <si>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</si>
  <si>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</si>
  <si>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</si>
  <si>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</si>
  <si>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</si>
  <si>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</si>
  <si>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</si>
  <si>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</si>
  <si>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</si>
  <si>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</si>
  <si>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</si>
  <si>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</si>
  <si>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</si>
  <si>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</si>
  <si>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</si>
  <si>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</si>
  <si>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</si>
  <si>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</si>
  <si>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</si>
  <si>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</si>
  <si>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</si>
  <si>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</si>
  <si>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</si>
  <si>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</si>
  <si>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</si>
  <si>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</si>
  <si>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</si>
  <si>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</si>
  <si>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</si>
  <si>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</si>
  <si>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</si>
  <si>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</si>
  <si>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</si>
  <si>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</si>
  <si>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</si>
  <si>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</si>
  <si>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</si>
  <si>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</si>
  <si>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</si>
  <si>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</si>
  <si>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</si>
  <si>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</si>
  <si>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</si>
  <si>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</si>
  <si>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</si>
  <si>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</si>
  <si>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</si>
  <si>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</si>
  <si>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</si>
  <si>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</si>
  <si>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</si>
  <si>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</si>
  <si>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</si>
  <si>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</si>
  <si>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</si>
  <si>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</si>
  <si>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</si>
  <si>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</si>
  <si>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</si>
  <si>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</si>
  <si>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</si>
  <si>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</si>
  <si>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</si>
  <si>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</si>
  <si>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</si>
  <si>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</si>
  <si>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</si>
  <si>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</si>
  <si>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</si>
  <si>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</si>
  <si>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</si>
  <si>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</si>
  <si>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</si>
  <si>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</si>
  <si>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</si>
  <si>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</si>
  <si>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</si>
  <si>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</si>
  <si>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</si>
  <si>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</si>
  <si>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</si>
  <si>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</si>
  <si>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</si>
  <si>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</si>
  <si>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</si>
  <si>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</si>
  <si>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</si>
  <si>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</si>
  <si>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</si>
  <si>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</si>
  <si>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</si>
  <si>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</si>
  <si>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</si>
  <si>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</si>
  <si>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</si>
  <si>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</si>
  <si>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</si>
  <si>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</si>
  <si>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</si>
  <si>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</si>
  <si>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</si>
  <si>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</si>
  <si>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</si>
  <si>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</si>
  <si>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</si>
  <si>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</si>
  <si>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</si>
  <si>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</si>
  <si>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</si>
  <si>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</si>
  <si>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</si>
  <si>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</si>
  <si>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</si>
  <si>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</si>
  <si>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</si>
  <si>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</si>
  <si>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</si>
  <si>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</si>
  <si>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</si>
  <si>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</si>
  <si>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</si>
  <si>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</si>
  <si>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</si>
  <si>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</si>
  <si>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</si>
  <si>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</si>
  <si>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</si>
  <si>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</si>
  <si>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</si>
  <si>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</si>
  <si>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</si>
  <si>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</si>
  <si>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</si>
  <si>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</si>
  <si>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</si>
  <si>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</si>
  <si>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</si>
  <si>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</si>
  <si>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</si>
  <si>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</si>
  <si>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</si>
  <si>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</si>
  <si>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</si>
  <si>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</si>
  <si>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</si>
  <si>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</si>
  <si>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</si>
  <si>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</si>
  <si>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</si>
  <si>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</si>
  <si>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</si>
  <si>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</si>
  <si>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</si>
  <si>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</si>
  <si>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</si>
  <si>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</si>
  <si>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</si>
  <si>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</si>
  <si>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</si>
  <si>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</si>
  <si>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</si>
  <si>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</si>
  <si>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</si>
  <si>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</si>
  <si>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</si>
  <si>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</si>
  <si>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</si>
  <si>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</si>
  <si>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</si>
  <si>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</si>
  <si>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</si>
  <si>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</si>
  <si>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</si>
  <si>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</si>
  <si>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</si>
  <si>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</si>
  <si>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</si>
  <si>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</si>
  <si>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</si>
  <si>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</si>
  <si>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</si>
  <si>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</si>
  <si>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</si>
  <si>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</si>
  <si>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</si>
  <si>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</si>
  <si>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</si>
  <si>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</si>
  <si>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</si>
  <si>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</si>
  <si>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</si>
  <si>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</si>
  <si>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</si>
  <si>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</si>
  <si>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</si>
  <si>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</si>
  <si>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</si>
  <si>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</si>
  <si>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</si>
  <si>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</si>
  <si>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</si>
  <si>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</si>
  <si>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</si>
  <si>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</si>
  <si>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</si>
  <si>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</si>
  <si>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</si>
  <si>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</si>
  <si>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</si>
  <si>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</si>
  <si>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</si>
  <si>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</si>
  <si>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</si>
  <si>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</si>
  <si>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</si>
  <si>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</si>
  <si>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</si>
  <si>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</si>
  <si>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</si>
  <si>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</si>
  <si>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</si>
  <si>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</si>
  <si>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</si>
  <si>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</si>
  <si>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</si>
  <si>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</si>
  <si>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</si>
  <si>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</si>
  <si>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</si>
  <si>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</si>
  <si>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</si>
  <si>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</si>
  <si>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</si>
  <si>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</si>
  <si>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</si>
  <si>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</si>
  <si>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</si>
  <si>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</si>
  <si>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</si>
  <si>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</si>
  <si>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</si>
  <si>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</si>
  <si>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</si>
  <si>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</si>
  <si>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</si>
  <si>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</si>
  <si>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</si>
  <si>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</si>
  <si>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</si>
  <si>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</si>
  <si>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</si>
  <si>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</si>
  <si>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</si>
  <si>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</si>
  <si>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</si>
  <si>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</si>
  <si>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</si>
  <si>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</si>
  <si>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</si>
  <si>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</si>
  <si>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</si>
  <si>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</si>
  <si>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</si>
  <si>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</si>
  <si>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</si>
  <si>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</si>
  <si>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</si>
  <si>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</si>
  <si>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</si>
  <si>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</si>
  <si>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</si>
  <si>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</si>
  <si>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</si>
  <si>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</si>
  <si>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</si>
  <si>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</si>
  <si>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</si>
  <si>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</si>
  <si>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</si>
  <si>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</si>
  <si>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</si>
  <si>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</si>
  <si>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</si>
  <si>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</si>
  <si>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</si>
  <si>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</si>
  <si>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</si>
  <si>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</si>
  <si>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</si>
  <si>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</si>
  <si>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</si>
  <si>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</si>
  <si>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</si>
  <si>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</si>
  <si>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</si>
  <si>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</si>
  <si>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</si>
  <si>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</si>
  <si>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</si>
  <si>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</si>
  <si>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</si>
  <si>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</si>
  <si>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</si>
  <si>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</si>
  <si>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</si>
  <si>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</si>
  <si>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</si>
  <si>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</si>
  <si>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</si>
  <si>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</si>
  <si>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</si>
  <si>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</si>
  <si>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</si>
  <si>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</si>
  <si>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</si>
  <si>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</si>
  <si>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</si>
  <si>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</si>
  <si>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</si>
  <si>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</si>
  <si>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</si>
  <si>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</si>
  <si>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</si>
  <si>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</si>
  <si>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</si>
  <si>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</si>
  <si>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</si>
  <si>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</si>
  <si>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</si>
  <si>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</si>
  <si>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</si>
  <si>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</si>
  <si>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</si>
  <si>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</si>
  <si>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</si>
  <si>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</si>
  <si>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</si>
  <si>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</si>
  <si>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</si>
  <si>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</si>
  <si>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</si>
  <si>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</si>
  <si>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</si>
  <si>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</si>
  <si>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</si>
  <si>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</si>
  <si>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</si>
  <si>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</si>
  <si>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</si>
  <si>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</si>
  <si>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</si>
  <si>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</si>
  <si>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</si>
  <si>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</si>
  <si>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</si>
  <si>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</si>
  <si>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</si>
  <si>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</si>
  <si>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</si>
  <si>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</si>
  <si>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</si>
  <si>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</si>
  <si>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</si>
  <si>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</si>
  <si>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</si>
  <si>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</si>
  <si>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</si>
  <si>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</si>
  <si>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</si>
  <si>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</si>
  <si>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</si>
  <si>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</si>
  <si>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</si>
  <si>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</si>
  <si>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</si>
  <si>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</si>
  <si>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</si>
  <si>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</si>
  <si>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</si>
  <si>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</si>
  <si>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</si>
  <si>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</si>
  <si>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</si>
  <si>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</si>
  <si>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</si>
  <si>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</si>
  <si>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</si>
  <si>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</si>
  <si>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</si>
  <si>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</si>
  <si>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</si>
  <si>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</si>
  <si>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</si>
  <si>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</si>
  <si>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</si>
  <si>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</si>
  <si>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</si>
  <si>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</si>
  <si>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</si>
  <si>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</si>
  <si>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</si>
  <si>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</si>
  <si>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</si>
  <si>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</si>
  <si>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</si>
  <si>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</si>
  <si>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</si>
  <si>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</si>
  <si>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</si>
  <si>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</si>
  <si>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</si>
  <si>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</si>
  <si>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</si>
  <si>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</si>
  <si>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</si>
  <si>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</si>
  <si>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</si>
  <si>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</si>
  <si>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</si>
  <si>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</si>
  <si>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</si>
  <si>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</si>
  <si>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</si>
  <si>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</si>
  <si>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</si>
  <si>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</si>
  <si>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</si>
  <si>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</si>
  <si>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</si>
  <si>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</si>
  <si>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</si>
  <si>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</si>
  <si>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</si>
  <si>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</si>
  <si>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</si>
  <si>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</si>
  <si>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</si>
  <si>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</si>
  <si>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</si>
  <si>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</si>
  <si>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</si>
  <si>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</si>
  <si>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</si>
  <si>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</si>
  <si>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</si>
  <si>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</si>
  <si>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</si>
  <si>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</si>
  <si>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</si>
  <si>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</si>
  <si>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</si>
  <si>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</si>
  <si>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</si>
  <si>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</si>
  <si>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</si>
  <si>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</si>
  <si>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</si>
  <si>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</si>
  <si>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</si>
  <si>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</si>
  <si>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</si>
  <si>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</si>
  <si>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</si>
  <si>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</si>
  <si>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</si>
  <si>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</si>
  <si>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</si>
  <si>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</si>
  <si>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</si>
  <si>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</si>
  <si>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</si>
  <si>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</si>
  <si>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</si>
  <si>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</si>
  <si>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</si>
  <si>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</si>
  <si>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</si>
  <si>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</si>
  <si>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</si>
  <si>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</si>
  <si>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</si>
  <si>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</si>
  <si>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</si>
  <si>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</si>
  <si>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</si>
  <si>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</si>
  <si>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</si>
  <si>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</si>
  <si>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</si>
  <si>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</si>
  <si>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</si>
  <si>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</si>
  <si>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</si>
  <si>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</si>
  <si>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</si>
  <si>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</si>
  <si>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</si>
  <si>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</si>
  <si>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</si>
  <si>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</si>
  <si>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</si>
  <si>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</si>
  <si>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</si>
  <si>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</si>
  <si>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</si>
  <si>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</si>
  <si>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</si>
  <si>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</si>
  <si>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</si>
  <si>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</si>
  <si>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</si>
  <si>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</si>
  <si>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</si>
  <si>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</si>
  <si>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</si>
  <si>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</si>
  <si>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</si>
  <si>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</si>
  <si>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</si>
  <si>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</si>
  <si>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</si>
  <si>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</si>
  <si>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</si>
  <si>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</si>
  <si>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</si>
  <si>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</si>
  <si>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</si>
  <si>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</si>
  <si>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</si>
  <si>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</si>
  <si>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</si>
  <si>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</si>
  <si>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</si>
  <si>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</si>
  <si>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</si>
  <si>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</si>
  <si>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</si>
  <si>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</si>
  <si>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</si>
  <si>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</si>
  <si>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</si>
  <si>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</si>
  <si>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</si>
  <si>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</si>
  <si>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</si>
  <si>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</si>
  <si>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</si>
  <si>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</si>
  <si>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</si>
  <si>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</si>
  <si>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</si>
  <si>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</si>
  <si>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</si>
  <si>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</si>
  <si>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</si>
  <si>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</si>
  <si>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</si>
  <si>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</si>
  <si>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</si>
  <si>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</si>
  <si>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</si>
  <si>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</si>
  <si>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</si>
  <si>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</si>
  <si>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</si>
  <si>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</si>
  <si>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</si>
  <si>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</si>
  <si>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</si>
  <si>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</si>
  <si>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</si>
  <si>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</si>
  <si>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</si>
  <si>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</si>
  <si>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</si>
  <si>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</si>
  <si>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</si>
  <si>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</si>
  <si>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</si>
  <si>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</si>
  <si>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</si>
  <si>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</si>
  <si>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</si>
  <si>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</si>
  <si>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</si>
  <si>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</si>
  <si>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</si>
  <si>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</si>
  <si>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</si>
  <si>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</si>
  <si>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</si>
  <si>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</si>
  <si>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</si>
  <si>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</si>
  <si>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</si>
  <si>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</si>
  <si>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</si>
  <si>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</si>
  <si>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</si>
  <si>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</si>
  <si>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</si>
  <si>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</si>
  <si>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</si>
  <si>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</si>
  <si>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</si>
  <si>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</si>
  <si>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</si>
  <si>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</si>
  <si>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</si>
  <si>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</si>
  <si>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</si>
  <si>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</si>
  <si>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</si>
  <si>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</si>
  <si>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</si>
  <si>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</si>
  <si>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</si>
  <si>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</si>
  <si>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</si>
  <si>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</si>
  <si>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</si>
  <si>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</si>
  <si>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</si>
  <si>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</si>
  <si>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</si>
  <si>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</si>
  <si>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</si>
  <si>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</si>
  <si>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</si>
  <si>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</si>
  <si>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</si>
  <si>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</si>
  <si>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</si>
  <si>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</si>
  <si>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</si>
  <si>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</si>
  <si>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</si>
  <si>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</si>
  <si>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</si>
  <si>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</si>
  <si>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</si>
  <si>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</si>
  <si>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</si>
  <si>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</si>
  <si>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</si>
  <si>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</si>
  <si>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</si>
  <si>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</si>
  <si>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</si>
  <si>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</si>
  <si>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</si>
  <si>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</si>
  <si>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</si>
  <si>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</si>
  <si>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</si>
  <si>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</si>
  <si>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</si>
  <si>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</si>
  <si>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</si>
  <si>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</si>
  <si>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</si>
  <si>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</si>
  <si>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</si>
  <si>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</si>
  <si>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</si>
  <si>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</si>
  <si>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</si>
  <si>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</si>
  <si>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</si>
  <si>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</si>
  <si>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</si>
  <si>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</si>
  <si>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</si>
  <si>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</si>
  <si>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</si>
  <si>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</si>
  <si>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</si>
  <si>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</si>
  <si>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</si>
  <si>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</si>
  <si>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</si>
  <si>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</si>
  <si>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</si>
  <si>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</si>
  <si>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</si>
  <si>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</si>
  <si>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</si>
  <si>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</si>
  <si>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</si>
  <si>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</si>
  <si>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</si>
  <si>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</si>
  <si>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</si>
  <si>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</si>
  <si>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</si>
  <si>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</si>
  <si>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</si>
  <si>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</si>
  <si>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</si>
  <si>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</si>
  <si>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</si>
  <si>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</si>
  <si>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</si>
  <si>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</si>
  <si>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</si>
  <si>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</si>
  <si>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</si>
  <si>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</si>
  <si>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</si>
  <si>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</si>
  <si>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</si>
  <si>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</si>
  <si>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</si>
  <si>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</si>
  <si>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</si>
  <si>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</si>
  <si>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</si>
  <si>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</si>
  <si>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</si>
  <si>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</si>
  <si>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</si>
  <si>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</si>
  <si>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</si>
  <si>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</si>
  <si>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</si>
  <si>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</si>
  <si>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</si>
  <si>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</si>
  <si>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</si>
  <si>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</si>
  <si>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</si>
  <si>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</si>
  <si>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</si>
  <si>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</si>
  <si>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</si>
  <si>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</si>
  <si>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</si>
  <si>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</si>
  <si>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</si>
  <si>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</si>
  <si>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</si>
  <si>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</si>
  <si>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</si>
  <si>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</si>
  <si>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</si>
  <si>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</si>
  <si>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</si>
  <si>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</si>
  <si>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</si>
  <si>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</si>
  <si>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</si>
  <si>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</si>
  <si>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</si>
  <si>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</si>
  <si>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</si>
  <si>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</si>
  <si>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</si>
  <si>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</si>
  <si>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</si>
  <si>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</si>
  <si>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</si>
  <si>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</si>
  <si>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</si>
  <si>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</si>
  <si>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</si>
  <si>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</si>
  <si>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</si>
  <si>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</si>
  <si>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</si>
  <si>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</si>
  <si>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</si>
  <si>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</si>
  <si>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</si>
  <si>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</si>
  <si>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</si>
  <si>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</si>
  <si>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</si>
  <si>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</si>
  <si>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</si>
  <si>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</si>
  <si>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</si>
  <si>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</si>
  <si>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</si>
  <si>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</si>
  <si>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</si>
  <si>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</si>
  <si>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</si>
  <si>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</si>
  <si>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</si>
  <si>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</si>
  <si>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</si>
  <si>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</si>
  <si>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</si>
  <si>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</si>
  <si>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</si>
  <si>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</si>
  <si>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</si>
  <si>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</si>
  <si>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</si>
  <si>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</si>
  <si>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</si>
  <si>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</si>
  <si>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</si>
  <si>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</si>
  <si>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</si>
  <si>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</si>
  <si>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</si>
  <si>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</si>
  <si>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</si>
  <si>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</si>
  <si>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</si>
  <si>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</si>
  <si>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</si>
  <si>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</si>
  <si>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</si>
  <si>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</si>
  <si>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</si>
  <si>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</si>
  <si>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</si>
  <si>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</si>
  <si>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</si>
  <si>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</si>
  <si>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</si>
  <si>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</si>
  <si>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</si>
  <si>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</si>
  <si>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</si>
  <si>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</si>
  <si>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</si>
  <si>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</si>
  <si>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</si>
  <si>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</si>
  <si>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</si>
  <si>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</si>
  <si>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</si>
  <si>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</si>
  <si>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</si>
  <si>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</si>
  <si>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</si>
  <si>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</si>
  <si>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</si>
  <si>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</si>
  <si>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</si>
  <si>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</si>
  <si>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</si>
  <si>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</si>
  <si>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</si>
  <si>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</si>
  <si>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</si>
  <si>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</si>
  <si>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</si>
  <si>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</si>
  <si>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</si>
  <si>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</si>
  <si>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</si>
  <si>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</si>
  <si>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</si>
  <si>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</si>
  <si>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</si>
  <si>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</si>
  <si>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</si>
  <si>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</si>
  <si>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</si>
  <si>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</si>
  <si>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</si>
  <si>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</si>
  <si>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</si>
  <si>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</si>
  <si>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</si>
  <si>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</si>
  <si>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</si>
  <si>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</si>
  <si>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</si>
  <si>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</si>
  <si>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</si>
  <si>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</si>
  <si>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</si>
  <si>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</si>
  <si>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</si>
  <si>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</si>
  <si>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</si>
  <si>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</si>
  <si>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</si>
  <si>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</si>
  <si>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</si>
  <si>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</si>
  <si>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</si>
  <si>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</si>
  <si>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</si>
  <si>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</si>
  <si>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</si>
  <si>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</si>
  <si>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</si>
  <si>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</si>
  <si>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</si>
  <si>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</si>
  <si>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</si>
  <si>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</si>
  <si>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</si>
  <si>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</si>
  <si>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</si>
  <si>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</si>
  <si>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</si>
  <si>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</si>
  <si>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</si>
  <si>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</si>
  <si>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</si>
  <si>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</si>
  <si>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</si>
  <si>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</si>
  <si>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</si>
  <si>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</si>
  <si>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</si>
  <si>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</si>
  <si>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</si>
  <si>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</si>
  <si>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</si>
  <si>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</si>
  <si>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</si>
  <si>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</si>
  <si>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</si>
  <si>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</si>
  <si>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</si>
  <si>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</si>
  <si>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</si>
  <si>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</si>
  <si>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</si>
  <si>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</si>
  <si>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</si>
  <si>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</si>
  <si>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</si>
  <si>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</si>
  <si>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</si>
  <si>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</si>
  <si>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</si>
  <si>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</si>
  <si>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</si>
  <si>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</si>
  <si>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</si>
  <si>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</si>
  <si>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</si>
  <si>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</si>
  <si>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</si>
  <si>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</si>
  <si>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</si>
  <si>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</si>
  <si>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</si>
  <si>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</si>
  <si>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</si>
  <si>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</si>
  <si>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</si>
  <si>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</si>
  <si>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</si>
  <si>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</si>
  <si>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</si>
  <si>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</si>
  <si>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</si>
  <si>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</si>
  <si>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</si>
  <si>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</si>
  <si>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</si>
  <si>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</si>
  <si>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</si>
  <si>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</si>
  <si>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</si>
  <si>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</si>
  <si>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</si>
  <si>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</si>
  <si>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</si>
  <si>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</si>
  <si>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</si>
  <si>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</si>
  <si>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</si>
  <si>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</si>
  <si>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</si>
  <si>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</si>
  <si>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</si>
  <si>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</si>
  <si>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</si>
  <si>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</si>
  <si>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</si>
  <si>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</si>
  <si>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</si>
  <si>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</si>
  <si>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</si>
  <si>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</si>
  <si>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</si>
  <si>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</si>
  <si>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</si>
  <si>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</si>
  <si>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</si>
  <si>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</si>
  <si>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</si>
  <si>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</si>
  <si>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</si>
  <si>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</si>
  <si>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</si>
  <si>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</si>
  <si>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</si>
  <si>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</si>
  <si>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</si>
  <si>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</si>
  <si>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</si>
  <si>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</si>
  <si>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</si>
  <si>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</si>
  <si>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</si>
  <si>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</si>
  <si>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</si>
  <si>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</si>
  <si>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</si>
  <si>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</si>
  <si>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</si>
  <si>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</si>
  <si>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</si>
  <si>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</si>
  <si>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</si>
  <si>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</si>
  <si>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</si>
  <si>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</si>
  <si>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</si>
  <si>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</si>
  <si>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</si>
  <si>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</si>
  <si>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</si>
  <si>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</si>
  <si>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</si>
  <si>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</si>
  <si>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</si>
  <si>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</si>
  <si>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</si>
  <si>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</si>
  <si>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</si>
  <si>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</si>
  <si>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</si>
  <si>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</si>
  <si>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</si>
  <si>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</si>
  <si>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</si>
  <si>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</si>
  <si>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</si>
  <si>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</si>
  <si>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</si>
  <si>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</si>
  <si>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</si>
  <si>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</si>
  <si>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</si>
  <si>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</si>
  <si>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</si>
  <si>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</si>
  <si>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</si>
  <si>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</si>
  <si>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</si>
  <si>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</si>
  <si>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</si>
  <si>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</si>
  <si>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</si>
  <si>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</si>
  <si>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</si>
  <si>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</si>
  <si>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</si>
  <si>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</si>
  <si>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</si>
  <si>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</si>
  <si>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</si>
  <si>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</si>
  <si>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</si>
  <si>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</si>
  <si>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</si>
  <si>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</si>
  <si>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</si>
  <si>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</si>
  <si>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</si>
  <si>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</si>
  <si>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</si>
  <si>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</si>
  <si>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</si>
  <si>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</si>
  <si>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</si>
  <si>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</si>
  <si>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</si>
  <si>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</si>
  <si>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</si>
  <si>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</si>
  <si>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</si>
  <si>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</si>
  <si>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</si>
  <si>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</si>
  <si>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</si>
  <si>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</si>
  <si>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</si>
  <si>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</si>
  <si>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</si>
  <si>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</si>
  <si>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</si>
  <si>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</si>
  <si>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</si>
  <si>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</si>
  <si>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</si>
  <si>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</si>
  <si>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</si>
  <si>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</si>
  <si>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</si>
  <si>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</si>
  <si>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</si>
  <si>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</si>
  <si>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</si>
  <si>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</si>
  <si>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</si>
  <si>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</si>
  <si>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</si>
  <si>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</si>
  <si>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</si>
  <si>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</si>
  <si>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</si>
  <si>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</si>
  <si>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</si>
  <si>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</si>
  <si>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</si>
  <si>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</si>
  <si>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</si>
  <si>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</si>
  <si>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</si>
  <si>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</si>
  <si>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</si>
  <si>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</si>
  <si>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</si>
  <si>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</si>
  <si>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</si>
  <si>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</si>
  <si>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</si>
  <si>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</si>
  <si>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</si>
  <si>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</si>
  <si>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</si>
  <si>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</si>
  <si>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</si>
  <si>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</si>
  <si>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</si>
  <si>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</si>
  <si>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</si>
  <si>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</si>
  <si>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</si>
  <si>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</si>
  <si>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</si>
  <si>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</si>
  <si>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</si>
  <si>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</si>
  <si>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</si>
  <si>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</si>
  <si>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</si>
  <si>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</si>
  <si>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</si>
  <si>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</si>
  <si>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</si>
  <si>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</si>
  <si>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</si>
  <si>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</si>
  <si>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</si>
  <si>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</si>
  <si>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</si>
  <si>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</si>
  <si>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</si>
  <si>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</si>
  <si>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</si>
  <si>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</si>
  <si>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</si>
  <si>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</si>
  <si>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</si>
  <si>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</si>
  <si>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</si>
  <si>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</si>
  <si>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</si>
  <si>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</si>
  <si>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</si>
  <si>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</si>
  <si>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</si>
  <si>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</si>
  <si>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</si>
  <si>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</si>
  <si>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</si>
  <si>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</si>
  <si>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</si>
  <si>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</si>
  <si>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</si>
  <si>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</si>
  <si>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</si>
  <si>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</si>
  <si>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</si>
  <si>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</si>
  <si>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</si>
  <si>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</si>
  <si>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</si>
  <si>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</si>
  <si>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</si>
  <si>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</si>
  <si>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</si>
  <si>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</si>
  <si>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</si>
  <si>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</si>
  <si>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</si>
  <si>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</si>
  <si>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</si>
  <si>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</si>
  <si>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</si>
  <si>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</si>
  <si>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</si>
  <si>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</si>
  <si>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</si>
  <si>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</si>
  <si>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</si>
  <si>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</si>
  <si>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</si>
  <si>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</si>
  <si>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</si>
  <si>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</si>
  <si>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</si>
  <si>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</si>
  <si>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</si>
  <si>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</si>
  <si>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</si>
  <si>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</si>
  <si>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</si>
  <si>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</si>
  <si>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</si>
  <si>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</si>
  <si>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</si>
  <si>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</si>
  <si>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</si>
  <si>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</si>
  <si>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</si>
  <si>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</si>
  <si>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</si>
  <si>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</si>
  <si>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</si>
  <si>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</si>
  <si>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</si>
  <si>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</si>
  <si>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</si>
  <si>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</si>
  <si>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</si>
  <si>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</si>
  <si>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</si>
  <si>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</si>
  <si>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</si>
  <si>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</si>
  <si>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</si>
  <si>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</si>
  <si>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</si>
  <si>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</si>
  <si>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</si>
  <si>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</si>
  <si>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</si>
  <si>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</si>
  <si>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</si>
  <si>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</si>
  <si>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</si>
  <si>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</si>
  <si>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</si>
  <si>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</si>
  <si>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</si>
  <si>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</si>
  <si>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</si>
  <si>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</si>
  <si>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</si>
  <si>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</si>
  <si>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</si>
  <si>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</si>
  <si>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</si>
  <si>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</si>
  <si>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</si>
  <si>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</si>
  <si>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</si>
  <si>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</si>
  <si>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</si>
  <si>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</si>
  <si>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</si>
  <si>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</si>
  <si>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</si>
  <si>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</si>
  <si>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</si>
  <si>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</si>
  <si>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</si>
  <si>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</si>
  <si>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</si>
  <si>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</si>
  <si>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</si>
  <si>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</si>
  <si>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</si>
  <si>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</si>
  <si>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</si>
  <si>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</si>
  <si>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</si>
  <si>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</si>
  <si>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</si>
  <si>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</si>
  <si>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</si>
  <si>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</si>
  <si>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</si>
  <si>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</si>
  <si>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</si>
  <si>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</si>
  <si>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</si>
  <si>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</si>
  <si>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</si>
  <si>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</si>
  <si>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</si>
  <si>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</si>
  <si>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</si>
  <si>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</si>
  <si>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</si>
  <si>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</si>
  <si>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</si>
  <si>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</si>
  <si>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</si>
  <si>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</si>
  <si>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</si>
  <si>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</si>
  <si>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</si>
  <si>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</si>
  <si>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</si>
  <si>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</si>
  <si>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</si>
  <si>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</si>
  <si>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</si>
  <si>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</si>
  <si>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</si>
  <si>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</si>
  <si>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</si>
  <si>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</si>
  <si>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</si>
  <si>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</si>
  <si>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</si>
  <si>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</si>
  <si>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</si>
  <si>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</si>
  <si>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</si>
  <si>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</si>
  <si>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</si>
  <si>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</si>
  <si>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</si>
  <si>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</si>
  <si>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</si>
  <si>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</si>
  <si>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</si>
  <si>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</si>
  <si>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</si>
  <si>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</si>
  <si>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</si>
  <si>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</si>
  <si>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</si>
  <si>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</si>
  <si>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</si>
  <si>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</si>
  <si>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</si>
  <si>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</si>
  <si>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</si>
  <si>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</si>
  <si>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</si>
  <si>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</si>
  <si>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</si>
  <si>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</si>
  <si>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</si>
  <si>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</si>
  <si>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</si>
  <si>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</si>
  <si>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</si>
  <si>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</si>
  <si>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</si>
  <si>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</si>
  <si>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</si>
  <si>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</si>
  <si>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</si>
  <si>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</si>
  <si>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</si>
  <si>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</si>
  <si>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</si>
  <si>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</si>
  <si>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</si>
  <si>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</si>
  <si>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</si>
  <si>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</si>
  <si>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</si>
  <si>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</si>
  <si>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</si>
  <si>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</si>
  <si>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</si>
  <si>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</si>
  <si>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</si>
  <si>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</si>
  <si>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</si>
  <si>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</si>
  <si>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</si>
  <si>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</si>
  <si>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</si>
  <si>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</si>
  <si>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</si>
  <si>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</si>
  <si>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</si>
  <si>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</si>
  <si>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</si>
  <si>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</si>
  <si>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</si>
  <si>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</si>
  <si>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</si>
  <si>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</si>
  <si>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</si>
  <si>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</si>
  <si>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</si>
  <si>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</si>
  <si>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</si>
  <si>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</si>
  <si>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</si>
  <si>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</si>
  <si>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</si>
  <si>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</si>
  <si>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</si>
  <si>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</si>
  <si>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</si>
  <si>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</si>
  <si>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</si>
  <si>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</si>
  <si>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</si>
  <si>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</si>
  <si>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</si>
  <si>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</si>
  <si>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</si>
  <si>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</si>
  <si>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</si>
  <si>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</si>
  <si>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</si>
  <si>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</si>
  <si>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</si>
  <si>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</si>
  <si>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</si>
  <si>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</si>
  <si>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</si>
  <si>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</si>
  <si>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</si>
  <si>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</si>
  <si>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</si>
  <si>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</si>
  <si>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</si>
  <si>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</si>
  <si>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</si>
  <si>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</si>
  <si>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</si>
  <si>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</si>
  <si>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</si>
  <si>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</si>
  <si>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</si>
  <si>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</si>
  <si>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</si>
  <si>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</si>
  <si>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</si>
  <si>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</si>
  <si>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</si>
  <si>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</si>
  <si>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</si>
  <si>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</si>
  <si>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</si>
  <si>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</si>
  <si>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</si>
  <si>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</si>
  <si>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</si>
  <si>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</si>
  <si>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</si>
  <si>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</si>
  <si>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</si>
  <si>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</si>
  <si>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</si>
  <si>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</si>
  <si>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</si>
  <si>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</si>
  <si>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</si>
  <si>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</si>
  <si>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</si>
  <si>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</si>
  <si>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</si>
  <si>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</si>
  <si>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</si>
  <si>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</si>
  <si>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</si>
  <si>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</si>
  <si>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</si>
  <si>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</si>
  <si>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</si>
  <si>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</si>
  <si>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</si>
  <si>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</si>
  <si>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</si>
  <si>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</si>
  <si>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</si>
  <si>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</si>
  <si>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</si>
  <si>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</si>
  <si>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</si>
  <si>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</si>
  <si>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</si>
  <si>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</si>
  <si>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</si>
  <si>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</si>
  <si>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</si>
  <si>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</si>
  <si>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</si>
  <si>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</si>
  <si>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</si>
  <si>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</si>
  <si>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</si>
  <si>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</si>
  <si>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</si>
  <si>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</si>
  <si>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</si>
  <si>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</si>
  <si>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</si>
  <si>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</si>
  <si>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</si>
  <si>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</si>
  <si>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</si>
  <si>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</si>
  <si>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</si>
  <si>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</si>
  <si>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</si>
  <si>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</si>
  <si>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</si>
  <si>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</si>
  <si>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</si>
  <si>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</si>
  <si>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</si>
  <si>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</si>
  <si>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</si>
  <si>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</si>
  <si>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</si>
  <si>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</si>
  <si>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</si>
  <si>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</si>
  <si>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</si>
  <si>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</si>
  <si>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</si>
  <si>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</si>
  <si>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</si>
  <si>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</si>
  <si>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</si>
  <si>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</si>
  <si>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</si>
  <si>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</si>
  <si>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</si>
  <si>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</si>
  <si>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</si>
  <si>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</si>
  <si>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</si>
  <si>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</si>
  <si>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</si>
  <si>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</si>
  <si>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</si>
  <si>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</si>
  <si>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</si>
  <si>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</si>
  <si>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</si>
  <si>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</si>
  <si>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</si>
  <si>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</si>
  <si>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</si>
  <si>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</si>
  <si>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</si>
  <si>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</si>
  <si>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</si>
  <si>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</si>
  <si>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</si>
  <si>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</si>
  <si>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</si>
  <si>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</si>
  <si>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</si>
  <si>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</si>
  <si>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</si>
  <si>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</si>
  <si>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</si>
  <si>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</si>
  <si>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</si>
  <si>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</si>
  <si>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</si>
  <si>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</si>
  <si>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</si>
  <si>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</si>
  <si>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</si>
  <si>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</si>
  <si>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</si>
  <si>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</si>
  <si>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</si>
  <si>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</si>
  <si>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</si>
  <si>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</si>
  <si>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</si>
  <si>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</si>
  <si>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</si>
  <si>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</si>
  <si>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</si>
  <si>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</si>
  <si>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</si>
  <si>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</si>
  <si>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</si>
  <si>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</si>
  <si>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</si>
  <si>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</si>
  <si>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</si>
  <si>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</si>
  <si>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</si>
  <si>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</si>
  <si>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</si>
  <si>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</si>
  <si>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</si>
  <si>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</si>
  <si>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</si>
  <si>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</si>
  <si>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</si>
  <si>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</si>
  <si>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</si>
  <si>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</si>
  <si>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</si>
  <si>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</si>
  <si>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</si>
  <si>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</si>
  <si>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</si>
  <si>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</si>
  <si>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</si>
  <si>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</si>
  <si>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</si>
  <si>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</si>
  <si>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</si>
  <si>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</si>
  <si>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</si>
  <si>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</si>
  <si>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</si>
  <si>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</si>
  <si>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</si>
  <si>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</si>
  <si>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</si>
  <si>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</si>
  <si>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</si>
  <si>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</si>
  <si>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</si>
  <si>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</si>
  <si>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</si>
  <si>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</si>
  <si>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</si>
  <si>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</si>
  <si>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</si>
  <si>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</si>
  <si>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</si>
  <si>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</si>
  <si>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</si>
  <si>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</si>
  <si>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</si>
  <si>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</si>
  <si>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</si>
  <si>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</si>
  <si>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</si>
  <si>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</si>
  <si>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</si>
  <si>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</si>
  <si>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</si>
  <si>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</si>
  <si>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</si>
  <si>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</si>
  <si>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</si>
  <si>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</si>
  <si>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</si>
  <si>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</si>
  <si>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</si>
  <si>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</si>
  <si>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</si>
  <si>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</si>
  <si>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</si>
  <si>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</si>
  <si>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</si>
  <si>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</si>
  <si>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</si>
  <si>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</si>
  <si>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</si>
  <si>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</si>
  <si>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</si>
  <si>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</si>
  <si>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</si>
  <si>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</si>
  <si>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</si>
  <si>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</si>
  <si>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</si>
  <si>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</si>
  <si>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</si>
  <si>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</si>
  <si>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</si>
  <si>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</si>
  <si>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</si>
  <si>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</si>
  <si>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</si>
  <si>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</si>
  <si>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</si>
  <si>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</si>
  <si>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</si>
  <si>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</si>
  <si>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</si>
  <si>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</si>
  <si>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</si>
  <si>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</si>
  <si>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</si>
  <si>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</si>
  <si>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</si>
  <si>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</si>
  <si>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</si>
  <si>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</si>
  <si>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</si>
  <si>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</si>
  <si>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</si>
  <si>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</si>
  <si>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</si>
  <si>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</si>
  <si>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</si>
  <si>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</si>
  <si>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</si>
  <si>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</si>
  <si>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</si>
  <si>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</si>
  <si>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</si>
  <si>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</si>
  <si>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</si>
  <si>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</si>
  <si>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</si>
  <si>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</si>
  <si>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</si>
  <si>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</si>
  <si>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</si>
  <si>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</si>
  <si>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</si>
  <si>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</si>
  <si>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</si>
  <si>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</si>
  <si>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</si>
  <si>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</si>
  <si>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</si>
  <si>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</si>
  <si>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</si>
  <si>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</si>
  <si>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</si>
  <si>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</si>
  <si>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</si>
  <si>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</si>
  <si>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</si>
  <si>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</si>
  <si>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</si>
  <si>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</si>
  <si>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</si>
  <si>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</si>
  <si>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</si>
  <si>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</si>
  <si>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</si>
  <si>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</si>
  <si>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</si>
  <si>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</si>
  <si>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</si>
  <si>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</si>
  <si>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</si>
  <si>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</si>
  <si>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</si>
  <si>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</si>
  <si>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</si>
  <si>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</si>
  <si>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</si>
  <si>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</si>
  <si>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</si>
  <si>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</si>
  <si>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</si>
  <si>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</si>
  <si>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</si>
  <si>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</si>
  <si>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</si>
  <si>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</si>
  <si>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</si>
  <si>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</si>
  <si>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</si>
  <si>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</si>
  <si>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</si>
  <si>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</si>
  <si>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</si>
  <si>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</si>
  <si>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</si>
  <si>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</si>
  <si>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</si>
  <si>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</si>
  <si>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</si>
  <si>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</si>
  <si>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</si>
  <si>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</si>
  <si>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</si>
  <si>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</si>
  <si>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</si>
  <si>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</si>
  <si>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</si>
  <si>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</si>
  <si>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</si>
  <si>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</si>
  <si>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</si>
  <si>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</si>
  <si>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</si>
  <si>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</si>
  <si>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</si>
  <si>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</si>
  <si>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</si>
  <si>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</si>
  <si>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</si>
  <si>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</si>
  <si>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</si>
  <si>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</si>
  <si>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</si>
  <si>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</si>
  <si>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</si>
  <si>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</si>
  <si>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</si>
  <si>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</si>
  <si>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</si>
  <si>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</si>
  <si>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</si>
  <si>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</si>
  <si>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</si>
  <si>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</si>
  <si>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</si>
  <si>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</si>
  <si>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</si>
  <si>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</si>
  <si>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</si>
  <si>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</si>
  <si>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</si>
  <si>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</si>
  <si>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</si>
  <si>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</si>
  <si>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</si>
  <si>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</si>
  <si>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</si>
  <si>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</si>
  <si>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</si>
  <si>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</si>
  <si>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</si>
  <si>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</si>
  <si>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</si>
  <si>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</si>
  <si>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</si>
  <si>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</si>
  <si>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</si>
  <si>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</si>
  <si>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</si>
  <si>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</si>
  <si>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</si>
  <si>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</si>
  <si>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</si>
  <si>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</si>
  <si>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</si>
  <si>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</si>
  <si>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</si>
  <si>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</si>
  <si>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</si>
  <si>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</si>
  <si>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</si>
  <si>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</si>
  <si>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</si>
  <si>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</si>
  <si>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</si>
  <si>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</si>
  <si>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</si>
  <si>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</si>
  <si>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</si>
  <si>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</si>
  <si>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</si>
  <si>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</si>
  <si>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</si>
  <si>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</si>
  <si>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</si>
  <si>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</si>
  <si>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</si>
  <si>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</si>
  <si>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</si>
  <si>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</si>
  <si>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</si>
  <si>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</si>
  <si>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</si>
  <si>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</si>
  <si>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</si>
  <si>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</si>
  <si>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</si>
  <si>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</si>
  <si>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</si>
  <si>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</si>
  <si>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</si>
  <si>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</si>
  <si>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</si>
  <si>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</si>
  <si>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</si>
  <si>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</si>
  <si>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</si>
  <si>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</si>
  <si>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</si>
  <si>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</si>
  <si>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</si>
  <si>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</si>
  <si>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</si>
  <si>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</si>
  <si>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</si>
  <si>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</si>
  <si>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</si>
  <si>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</si>
  <si>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</si>
  <si>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</si>
  <si>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</si>
  <si>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</si>
  <si>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</si>
  <si>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</si>
  <si>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</si>
  <si>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</si>
  <si>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</si>
  <si>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</si>
  <si>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</si>
  <si>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</si>
  <si>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</si>
  <si>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</si>
  <si>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</si>
  <si>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</si>
  <si>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</si>
  <si>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</si>
  <si>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</si>
  <si>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</si>
  <si>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</si>
  <si>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</si>
  <si>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</si>
  <si>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</si>
  <si>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</si>
  <si>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</si>
  <si>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</si>
  <si>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</si>
  <si>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</si>
  <si>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</si>
  <si>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</si>
  <si>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</si>
  <si>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</si>
  <si>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</si>
  <si>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</si>
  <si>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</si>
  <si>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</si>
  <si>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</si>
  <si>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</si>
  <si>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</si>
  <si>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</si>
  <si>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</si>
  <si>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</si>
  <si>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</si>
  <si>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</si>
  <si>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</si>
  <si>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</si>
  <si>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</si>
  <si>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</si>
  <si>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</si>
  <si>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</si>
  <si>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</si>
  <si>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</si>
  <si>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</si>
  <si>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</si>
  <si>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</si>
  <si>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</si>
  <si>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</si>
  <si>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</si>
  <si>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</si>
  <si>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</si>
  <si>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</si>
  <si>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</si>
  <si>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</si>
  <si>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</si>
  <si>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</si>
  <si>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</si>
  <si>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</si>
  <si>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</si>
  <si>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</si>
  <si>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</si>
  <si>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</si>
  <si>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</si>
  <si>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</si>
  <si>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</si>
  <si>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</si>
  <si>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</si>
  <si>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</si>
  <si>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</si>
  <si>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</si>
  <si>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</si>
  <si>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</si>
  <si>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</si>
  <si>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</si>
  <si>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</si>
  <si>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</si>
  <si>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</si>
  <si>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</si>
  <si>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</si>
  <si>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</si>
  <si>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</si>
  <si>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</si>
  <si>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</si>
  <si>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</si>
  <si>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</si>
  <si>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</si>
  <si>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</si>
  <si>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</si>
  <si>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</si>
  <si>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</si>
  <si>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</si>
  <si>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</si>
  <si>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</si>
  <si>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</si>
  <si>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</si>
  <si>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</si>
  <si>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</si>
  <si>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</si>
  <si>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</si>
  <si>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</si>
  <si>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</si>
  <si>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</si>
  <si>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</si>
  <si>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</si>
  <si>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</si>
  <si>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</si>
  <si>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</si>
  <si>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</si>
  <si>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</si>
  <si>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</si>
  <si>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</si>
  <si>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</si>
  <si>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</si>
  <si>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</si>
  <si>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</si>
  <si>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</si>
  <si>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</si>
  <si>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</si>
  <si>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</si>
  <si>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</si>
  <si>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</si>
  <si>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</si>
  <si>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</si>
  <si>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</si>
  <si>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</si>
  <si>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</si>
  <si>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</si>
  <si>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</si>
  <si>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</si>
  <si>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</si>
  <si>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</si>
  <si>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</si>
  <si>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</si>
  <si>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</si>
  <si>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</si>
  <si>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</si>
  <si>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</si>
  <si>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</si>
  <si>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</si>
  <si>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</si>
  <si>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</si>
  <si>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</si>
  <si>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</si>
  <si>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</si>
  <si>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</si>
  <si>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</si>
  <si>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</si>
  <si>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</si>
  <si>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</si>
  <si>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</si>
  <si>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</si>
  <si>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</si>
  <si>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</si>
  <si>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</si>
  <si>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</si>
  <si>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</si>
  <si>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</si>
  <si>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</si>
  <si>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</si>
  <si>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</si>
  <si>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</si>
  <si>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</si>
  <si>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</si>
  <si>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</si>
  <si>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</si>
  <si>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</si>
  <si>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</si>
  <si>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</si>
  <si>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</si>
  <si>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</si>
  <si>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</si>
  <si>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</si>
  <si>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</si>
  <si>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</si>
  <si>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</si>
  <si>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</si>
  <si>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</si>
  <si>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</si>
  <si>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</si>
  <si>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</si>
  <si>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</si>
  <si>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</si>
  <si>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</si>
  <si>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</si>
  <si>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</si>
  <si>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</si>
  <si>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</si>
  <si>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</si>
  <si>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</si>
  <si>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</si>
  <si>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</si>
  <si>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</si>
  <si>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</si>
  <si>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</si>
  <si>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</si>
  <si>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</si>
  <si>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</si>
  <si>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</si>
  <si>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</si>
  <si>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</si>
  <si>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</si>
  <si>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</si>
  <si>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</si>
  <si>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</si>
  <si>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</si>
  <si>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</si>
  <si>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</si>
  <si>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</si>
  <si>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</si>
  <si>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</si>
  <si>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</si>
  <si>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</si>
  <si>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</si>
  <si>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</si>
  <si>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</si>
  <si>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</si>
  <si>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</si>
  <si>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</si>
  <si>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</si>
  <si>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</si>
  <si>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</si>
  <si>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</si>
  <si>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</si>
  <si>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</si>
  <si>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</si>
  <si>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</si>
  <si>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</si>
  <si>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</si>
  <si>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</si>
  <si>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</si>
  <si>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</si>
  <si>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</si>
  <si>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</si>
  <si>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</si>
  <si>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</si>
  <si>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</si>
  <si>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</si>
  <si>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</si>
  <si>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</si>
  <si>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</si>
  <si>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</si>
  <si>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</si>
  <si>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</si>
  <si>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</si>
  <si>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</si>
  <si>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</si>
  <si>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</si>
  <si>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</si>
  <si>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</si>
  <si>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</si>
  <si>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</si>
  <si>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</si>
  <si>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</si>
  <si>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</si>
  <si>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</si>
  <si>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</si>
  <si>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</si>
  <si>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</si>
  <si>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</si>
  <si>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</si>
  <si>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</si>
  <si>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</si>
  <si>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</si>
  <si>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</si>
  <si>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</si>
  <si>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</si>
  <si>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</si>
  <si>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</si>
  <si>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</si>
  <si>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</si>
  <si>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</si>
  <si>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</si>
  <si>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</si>
  <si>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</si>
  <si>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</si>
  <si>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</si>
  <si>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</si>
  <si>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</si>
  <si>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</si>
  <si>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</si>
  <si>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</si>
  <si>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</si>
  <si>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</si>
  <si>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</si>
  <si>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</si>
  <si>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</si>
  <si>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</si>
  <si>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</si>
  <si>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</si>
  <si>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</si>
  <si>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</si>
  <si>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</si>
  <si>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</si>
  <si>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</si>
  <si>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</si>
  <si>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</si>
  <si>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</si>
  <si>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</si>
  <si>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</si>
  <si>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</si>
  <si>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</si>
  <si>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</si>
  <si>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</si>
  <si>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</si>
  <si>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</si>
  <si>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</si>
  <si>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</si>
  <si>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</si>
  <si>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</si>
  <si>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</si>
  <si>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</si>
  <si>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</si>
  <si>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</si>
  <si>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</si>
  <si>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</si>
  <si>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</si>
  <si>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</si>
  <si>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</si>
  <si>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</si>
  <si>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</si>
  <si>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</si>
  <si>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</si>
  <si>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</si>
  <si>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</si>
  <si>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</si>
  <si>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</si>
  <si>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</si>
  <si>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</si>
  <si>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</si>
  <si>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</si>
  <si>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</si>
  <si>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</si>
  <si>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</si>
  <si>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</si>
  <si>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</si>
  <si>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</si>
  <si>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</si>
  <si>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</si>
  <si>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</si>
  <si>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</si>
  <si>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</si>
  <si>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</si>
  <si>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</si>
  <si>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</si>
  <si>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</si>
  <si>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</si>
  <si>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</si>
  <si>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</si>
  <si>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</si>
  <si>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</si>
  <si>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</si>
  <si>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</si>
  <si>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</si>
  <si>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</si>
  <si>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</si>
  <si>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</si>
  <si>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</si>
  <si>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</si>
  <si>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</si>
  <si>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</si>
  <si>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</si>
  <si>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</si>
  <si>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</si>
  <si>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</si>
  <si>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</si>
  <si>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</si>
  <si>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</si>
  <si>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</si>
  <si>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</si>
  <si>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</si>
  <si>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</si>
  <si>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</si>
  <si>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</si>
  <si>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</si>
  <si>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</si>
  <si>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</si>
  <si>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</si>
  <si>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</si>
  <si>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</si>
  <si>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</si>
  <si>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</si>
  <si>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</si>
  <si>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</si>
  <si>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</si>
  <si>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</si>
  <si>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</si>
  <si>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</si>
  <si>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</si>
  <si>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</si>
  <si>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</si>
  <si>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</si>
  <si>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</si>
  <si>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</si>
  <si>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</si>
  <si>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</si>
  <si>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</si>
  <si>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</si>
  <si>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</si>
  <si>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</si>
  <si>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</si>
  <si>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</si>
  <si>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</si>
  <si>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</si>
  <si>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</si>
  <si>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</si>
  <si>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</si>
  <si>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</si>
  <si>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</si>
  <si>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</si>
  <si>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</si>
  <si>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</si>
  <si>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</si>
  <si>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</si>
  <si>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</si>
  <si>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</si>
  <si>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</si>
  <si>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</si>
  <si>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</si>
  <si>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</si>
  <si>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</si>
  <si>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</si>
  <si>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</si>
  <si>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</si>
  <si>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</si>
  <si>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</si>
  <si>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</si>
  <si>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</si>
  <si>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</si>
  <si>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</si>
  <si>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</si>
  <si>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</si>
  <si>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</si>
  <si>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</si>
  <si>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</si>
  <si>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</si>
  <si>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</si>
  <si>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</si>
  <si>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</si>
  <si>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</si>
  <si>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</si>
  <si>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</si>
  <si>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</si>
  <si>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</si>
  <si>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</si>
  <si>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</si>
  <si>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</si>
  <si>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</si>
  <si>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</si>
  <si>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</si>
  <si>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</si>
  <si>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</si>
  <si>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</si>
  <si>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</si>
  <si>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</si>
  <si>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</si>
  <si>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</si>
  <si>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</si>
  <si>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</si>
  <si>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</si>
  <si>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</si>
  <si>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</si>
  <si>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</si>
  <si>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</si>
  <si>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</si>
  <si>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</si>
  <si>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</si>
  <si>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</si>
  <si>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</si>
  <si>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</si>
  <si>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</si>
  <si>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</si>
  <si>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</si>
  <si>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</si>
  <si>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</si>
  <si>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</si>
  <si>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</si>
  <si>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</si>
  <si>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</si>
  <si>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</si>
  <si>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</si>
  <si>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</si>
  <si>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</si>
  <si>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</si>
  <si>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</si>
  <si>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</si>
  <si>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</si>
  <si>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</si>
  <si>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</si>
  <si>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</si>
  <si>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</si>
  <si>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</si>
  <si>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</si>
  <si>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</si>
  <si>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</si>
  <si>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</si>
  <si>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</si>
  <si>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</si>
  <si>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</si>
  <si>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</si>
  <si>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</si>
  <si>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</si>
  <si>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</si>
  <si>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</si>
  <si>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</si>
  <si>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</si>
  <si>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</si>
  <si>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</si>
  <si>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</si>
  <si>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</si>
  <si>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</si>
  <si>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</si>
  <si>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</si>
  <si>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</si>
  <si>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</si>
  <si>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</si>
  <si>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</si>
  <si>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</si>
  <si>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</si>
  <si>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</si>
  <si>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</si>
  <si>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</si>
  <si>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</si>
  <si>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</si>
  <si>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</si>
  <si>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</si>
  <si>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</si>
  <si>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</si>
  <si>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</si>
  <si>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</si>
  <si>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</si>
  <si>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</si>
  <si>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</si>
  <si>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</si>
  <si>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</si>
  <si>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</si>
  <si>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</si>
  <si>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</si>
  <si>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</si>
  <si>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</si>
  <si>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</si>
  <si>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</si>
  <si>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</si>
  <si>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</si>
  <si>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</si>
  <si>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</si>
  <si>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</si>
  <si>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</si>
  <si>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</si>
  <si>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</si>
  <si>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</si>
  <si>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</si>
  <si>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</si>
  <si>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</si>
  <si>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</si>
  <si>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</si>
  <si>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</si>
  <si>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</si>
  <si>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</si>
  <si>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</si>
  <si>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</si>
  <si>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</si>
  <si>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</si>
  <si>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</si>
  <si>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</si>
  <si>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</si>
  <si>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</si>
  <si>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</si>
  <si>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</si>
  <si>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</si>
  <si>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</si>
  <si>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</si>
  <si>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</si>
  <si>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</si>
  <si>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</si>
  <si>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</si>
  <si>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</si>
  <si>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</si>
  <si>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</si>
  <si>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</si>
  <si>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</si>
  <si>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</si>
  <si>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</si>
  <si>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</si>
  <si>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</si>
  <si>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</si>
  <si>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</si>
  <si>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</si>
  <si>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</si>
  <si>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</si>
  <si>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</si>
  <si>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</si>
  <si>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</si>
  <si>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</si>
  <si>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</si>
  <si>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</si>
  <si>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</si>
  <si>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</si>
  <si>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</si>
  <si>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</si>
  <si>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</si>
  <si>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</si>
  <si>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</si>
  <si>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</si>
  <si>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</si>
  <si>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</si>
  <si>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</si>
  <si>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</si>
  <si>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</si>
  <si>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</si>
  <si>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</si>
  <si>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</si>
  <si>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</si>
  <si>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</si>
  <si>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</si>
  <si>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</si>
  <si>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</si>
  <si>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</si>
  <si>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</si>
  <si>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</si>
  <si>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</si>
  <si>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</si>
  <si>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</si>
  <si>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</si>
  <si>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</si>
  <si>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</si>
  <si>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</si>
  <si>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</si>
  <si>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</si>
  <si>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</si>
  <si>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</si>
  <si>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</si>
  <si>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</si>
  <si>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</si>
  <si>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</si>
  <si>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</si>
  <si>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</si>
  <si>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</si>
  <si>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</si>
  <si>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</si>
  <si>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</si>
  <si>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</si>
  <si>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</si>
  <si>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</si>
  <si>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</si>
  <si>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</si>
  <si>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</si>
  <si>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</si>
  <si>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</si>
  <si>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</si>
  <si>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</si>
  <si>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</si>
  <si>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</si>
  <si>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</si>
  <si>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</si>
  <si>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</si>
  <si>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</si>
  <si>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</si>
  <si>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</si>
  <si>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</si>
  <si>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</si>
  <si>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</si>
  <si>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</si>
  <si>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</si>
  <si>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</si>
  <si>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</si>
  <si>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</si>
  <si>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</si>
  <si>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</si>
  <si>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</si>
  <si>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</si>
  <si>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</si>
  <si>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</si>
  <si>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</si>
  <si>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</si>
  <si>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</si>
  <si>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</si>
  <si>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</si>
  <si>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</si>
  <si>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</si>
  <si>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</si>
  <si>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</si>
  <si>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</si>
  <si>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</si>
  <si>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</si>
  <si>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</si>
  <si>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</si>
  <si>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</si>
  <si>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</si>
  <si>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</si>
  <si>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</si>
  <si>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</si>
  <si>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</si>
  <si>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</si>
  <si>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</si>
  <si>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</si>
  <si>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</si>
  <si>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</si>
  <si>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</si>
  <si>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</si>
  <si>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</si>
  <si>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</si>
  <si>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</si>
  <si>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</si>
  <si>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</si>
  <si>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</si>
  <si>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</si>
  <si>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</si>
  <si>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</si>
  <si>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</si>
  <si>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</si>
  <si>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</si>
  <si>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</si>
  <si>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</si>
  <si>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</si>
  <si>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</si>
  <si>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</si>
  <si>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</si>
  <si>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</si>
  <si>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</si>
  <si>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</si>
  <si>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</si>
  <si>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</si>
  <si>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</si>
  <si>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</si>
  <si>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</si>
  <si>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</si>
  <si>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</si>
  <si>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</si>
  <si>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</si>
  <si>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</si>
  <si>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</si>
  <si>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</si>
  <si>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</si>
  <si>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</si>
  <si>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</si>
  <si>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</si>
  <si>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</si>
  <si>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</si>
  <si>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</si>
  <si>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</si>
  <si>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</si>
  <si>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</si>
  <si>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</si>
  <si>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</si>
  <si>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</si>
  <si>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</si>
  <si>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</si>
  <si>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</si>
  <si>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</si>
  <si>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</si>
  <si>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</si>
  <si>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</si>
  <si>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</si>
  <si>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</si>
  <si>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</si>
  <si>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</si>
  <si>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</si>
  <si>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</si>
  <si>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</si>
  <si>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</si>
  <si>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</si>
  <si>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</si>
  <si>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</si>
  <si>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</si>
  <si>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</si>
  <si>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</si>
  <si>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</si>
  <si>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</si>
  <si>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</si>
  <si>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</si>
  <si>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</si>
  <si>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</si>
  <si>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</si>
  <si>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</si>
  <si>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</si>
  <si>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</si>
  <si>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</si>
  <si>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</si>
  <si>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</si>
  <si>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</si>
  <si>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</si>
  <si>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</si>
  <si>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</si>
  <si>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</si>
  <si>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</si>
  <si>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</si>
  <si>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</si>
  <si>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</si>
  <si>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</si>
  <si>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</si>
  <si>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</si>
  <si>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</si>
  <si>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</si>
  <si>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</si>
  <si>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</si>
  <si>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</si>
  <si>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</si>
  <si>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</si>
  <si>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</si>
  <si>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</si>
  <si>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</si>
  <si>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</si>
  <si>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</si>
  <si>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</si>
  <si>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</si>
  <si>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</si>
  <si>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</si>
  <si>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</si>
  <si>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</si>
  <si>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</si>
  <si>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</si>
  <si>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</si>
  <si>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</si>
  <si>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</si>
  <si>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</si>
  <si>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</si>
  <si>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</si>
  <si>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</si>
  <si>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</si>
  <si>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</si>
  <si>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</si>
  <si>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</si>
  <si>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</si>
  <si>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</si>
  <si>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</si>
  <si>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</si>
  <si>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</si>
  <si>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</si>
  <si>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</si>
  <si>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</si>
  <si>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</si>
  <si>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</si>
  <si>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</si>
  <si>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</si>
  <si>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</si>
  <si>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</si>
  <si>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</si>
  <si>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</si>
  <si>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</si>
  <si>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</si>
  <si>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</si>
  <si>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</si>
  <si>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</si>
  <si>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</si>
  <si>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</si>
  <si>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</si>
  <si>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</si>
  <si>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</si>
  <si>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</si>
  <si>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</si>
  <si>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</si>
  <si>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</si>
  <si>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</si>
  <si>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</si>
  <si>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</si>
  <si>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</si>
  <si>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</si>
  <si>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</si>
  <si>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</si>
  <si>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</si>
  <si>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</si>
  <si>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</si>
  <si>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</si>
  <si>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</si>
  <si>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</si>
  <si>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</si>
  <si>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</si>
  <si>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</si>
  <si>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</si>
  <si>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</si>
  <si>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</si>
  <si>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</si>
  <si>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</si>
  <si>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</si>
  <si>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</si>
  <si>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</si>
  <si>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</si>
  <si>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</si>
  <si>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</si>
  <si>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</si>
  <si>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</si>
  <si>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</si>
  <si>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</si>
  <si>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</si>
  <si>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</si>
  <si>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</si>
  <si>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</si>
  <si>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</si>
  <si>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</si>
  <si>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</si>
  <si>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</si>
  <si>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</si>
  <si>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</si>
  <si>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</si>
  <si>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</si>
  <si>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</si>
  <si>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</si>
  <si>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</si>
  <si>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</si>
  <si>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</si>
  <si>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</si>
  <si>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</si>
  <si>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</si>
  <si>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</si>
  <si>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</si>
  <si>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</si>
  <si>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</si>
  <si>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</si>
  <si>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</si>
  <si>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</si>
  <si>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</si>
  <si>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</si>
  <si>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</si>
  <si>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</si>
  <si>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</si>
  <si>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</si>
  <si>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</si>
  <si>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</si>
  <si>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</si>
  <si>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</si>
  <si>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</si>
  <si>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</si>
  <si>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</si>
  <si>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</si>
  <si>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</si>
  <si>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</si>
  <si>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</si>
  <si>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</si>
  <si>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</si>
  <si>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</si>
  <si>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</si>
  <si>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</si>
  <si>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</si>
  <si>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</si>
  <si>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</si>
  <si>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</si>
  <si>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</si>
  <si>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</si>
  <si>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</si>
  <si>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</si>
  <si>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</si>
  <si>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</si>
  <si>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</si>
  <si>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</si>
  <si>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</si>
  <si>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</si>
  <si>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</si>
  <si>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</si>
  <si>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</si>
  <si>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</si>
  <si>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</si>
  <si>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</si>
  <si>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</si>
  <si>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</si>
  <si>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</si>
  <si>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</si>
  <si>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</si>
  <si>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</si>
  <si>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</si>
  <si>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</si>
  <si>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</si>
  <si>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</si>
  <si>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</si>
  <si>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</si>
  <si>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</si>
  <si>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</si>
  <si>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</si>
  <si>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</si>
  <si>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</si>
  <si>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</si>
  <si>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</si>
  <si>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</si>
  <si>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</si>
  <si>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</si>
  <si>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</si>
  <si>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</si>
  <si>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</si>
  <si>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</si>
  <si>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</si>
  <si>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</si>
  <si>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</si>
  <si>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</si>
  <si>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</si>
  <si>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</si>
  <si>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</si>
  <si>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</si>
  <si>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</si>
  <si>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</si>
  <si>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</si>
  <si>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</si>
  <si>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</si>
  <si>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</si>
  <si>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</si>
  <si>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</si>
  <si>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</si>
  <si>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</si>
  <si>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</si>
  <si>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</si>
  <si>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</si>
  <si>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</si>
  <si>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</si>
  <si>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</si>
  <si>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</si>
  <si>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</si>
  <si>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</si>
  <si>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</si>
  <si>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</si>
  <si>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</si>
  <si>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</si>
  <si>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</si>
  <si>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</si>
  <si>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</si>
  <si>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</si>
  <si>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</si>
  <si>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</si>
  <si>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</si>
  <si>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</si>
  <si>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</si>
  <si>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</si>
  <si>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</si>
  <si>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</si>
  <si>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</si>
  <si>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</si>
  <si>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</si>
  <si>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</si>
  <si>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</si>
  <si>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</si>
  <si>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</si>
  <si>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</si>
  <si>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</si>
  <si>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</si>
  <si>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</si>
  <si>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</si>
  <si>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</si>
  <si>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</si>
  <si>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</si>
  <si>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</si>
  <si>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</si>
  <si>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</si>
  <si>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</si>
  <si>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</si>
  <si>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</si>
  <si>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</si>
  <si>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</si>
  <si>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</si>
  <si>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</si>
  <si>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</si>
  <si>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</si>
  <si>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</si>
  <si>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</si>
  <si>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</si>
  <si>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</si>
  <si>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</si>
  <si>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</si>
  <si>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</si>
  <si>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</si>
  <si>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</si>
  <si>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</si>
  <si>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</si>
  <si>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</si>
  <si>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</si>
  <si>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</si>
  <si>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</si>
  <si>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</si>
  <si>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</si>
  <si>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</si>
  <si>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</si>
  <si>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</si>
  <si>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</si>
  <si>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</si>
  <si>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</si>
  <si>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</si>
  <si>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</si>
  <si>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</si>
  <si>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</si>
  <si>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</si>
  <si>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</si>
  <si>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</si>
  <si>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</si>
  <si>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</si>
  <si>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</si>
  <si>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</si>
  <si>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</si>
  <si>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</si>
  <si>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</si>
  <si>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</si>
  <si>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</si>
  <si>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</si>
  <si>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</si>
  <si>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</si>
  <si>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</si>
  <si>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</si>
  <si>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</si>
  <si>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</si>
  <si>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</si>
  <si>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</si>
  <si>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</si>
  <si>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</si>
  <si>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</si>
  <si>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</si>
  <si>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</si>
  <si>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</si>
  <si>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</si>
  <si>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</si>
  <si>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</si>
  <si>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</si>
  <si>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</si>
  <si>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</si>
  <si>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</si>
  <si>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</si>
  <si>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</si>
  <si>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</si>
  <si>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</si>
  <si>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</si>
  <si>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</si>
  <si>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</si>
  <si>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</si>
  <si>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</si>
  <si>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</si>
  <si>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</si>
  <si>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</si>
  <si>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</si>
  <si>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</si>
  <si>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</si>
  <si>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</si>
  <si>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</si>
  <si>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</si>
  <si>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</si>
  <si>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</si>
  <si>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</si>
  <si>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</si>
  <si>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</si>
  <si>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</si>
  <si>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</si>
  <si>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</si>
  <si>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</si>
  <si>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</si>
  <si>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</si>
  <si>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</si>
  <si>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</si>
  <si>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</si>
  <si>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</si>
  <si>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</si>
  <si>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</si>
  <si>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</si>
  <si>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</si>
  <si>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</si>
  <si>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</si>
  <si>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</si>
  <si>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</si>
  <si>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</si>
  <si>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</si>
  <si>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</si>
  <si>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</si>
  <si>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</si>
  <si>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</si>
  <si>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</si>
  <si>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</si>
  <si>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</si>
  <si>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</si>
  <si>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</si>
  <si>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</si>
  <si>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</si>
  <si>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</si>
  <si>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</si>
  <si>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</si>
  <si>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</si>
  <si>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</si>
  <si>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</si>
  <si>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</si>
  <si>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</si>
  <si>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</si>
  <si>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</si>
  <si>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</si>
  <si>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</si>
  <si>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</si>
  <si>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</si>
  <si>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</si>
  <si>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</si>
  <si>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</si>
  <si>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</si>
  <si>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</si>
  <si>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</si>
  <si>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</si>
  <si>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</si>
  <si>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</si>
  <si>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</si>
  <si>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</si>
  <si>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</si>
  <si>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</si>
  <si>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</si>
  <si>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</si>
  <si>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</si>
  <si>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</si>
  <si>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</si>
  <si>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</si>
  <si>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</si>
  <si>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</si>
  <si>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</si>
  <si>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</si>
  <si>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</si>
  <si>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</si>
  <si>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</si>
  <si>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</si>
  <si>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</si>
  <si>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</si>
  <si>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</si>
  <si>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</si>
  <si>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</si>
  <si>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</si>
  <si>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</si>
  <si>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</si>
  <si>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</si>
  <si>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</si>
  <si>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</si>
  <si>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</si>
  <si>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</si>
  <si>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</si>
  <si>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</si>
  <si>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</si>
  <si>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</si>
  <si>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</si>
  <si>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</si>
  <si>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</si>
  <si>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</si>
  <si>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</si>
  <si>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</si>
  <si>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</si>
  <si>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</si>
  <si>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</si>
  <si>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</si>
  <si>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</si>
  <si>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</si>
  <si>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</si>
  <si>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</si>
  <si>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</si>
  <si>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</si>
  <si>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</si>
  <si>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</si>
  <si>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</si>
  <si>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</si>
  <si>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</si>
  <si>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</si>
  <si>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</si>
  <si>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</si>
  <si>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</si>
  <si>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</si>
  <si>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</si>
  <si>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</si>
  <si>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</si>
  <si>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</si>
  <si>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</si>
  <si>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</si>
  <si>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</si>
  <si>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</si>
  <si>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</si>
  <si>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</si>
  <si>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</si>
  <si>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</si>
  <si>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</si>
  <si>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</si>
  <si>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</si>
  <si>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</si>
  <si>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</si>
  <si>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</si>
  <si>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</si>
  <si>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</si>
  <si>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</si>
  <si>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</si>
  <si>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</si>
  <si>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</si>
  <si>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</si>
  <si>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</si>
  <si>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</si>
  <si>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</si>
  <si>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</si>
  <si>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</si>
  <si>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</si>
  <si>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</si>
  <si>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</si>
  <si>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</si>
  <si>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</si>
  <si>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</si>
  <si>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</si>
  <si>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</si>
  <si>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</si>
  <si>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</si>
  <si>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</si>
  <si>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</si>
  <si>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</si>
  <si>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</si>
  <si>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</si>
  <si>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</si>
  <si>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</si>
  <si>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</si>
  <si>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</si>
  <si>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</si>
  <si>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</si>
  <si>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</si>
  <si>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</si>
  <si>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</si>
  <si>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</si>
  <si>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</si>
  <si>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</si>
  <si>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</si>
  <si>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</si>
  <si>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</si>
  <si>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</si>
  <si>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</si>
  <si>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</si>
  <si>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</si>
  <si>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</si>
  <si>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</si>
  <si>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</si>
  <si>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</si>
  <si>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</si>
  <si>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</si>
  <si>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</si>
  <si>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</si>
  <si>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</si>
  <si>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</si>
  <si>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</si>
  <si>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</si>
  <si>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</si>
  <si>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</si>
  <si>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</si>
  <si>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</si>
  <si>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</si>
  <si>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</si>
  <si>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</si>
  <si>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</si>
  <si>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</si>
  <si>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</si>
  <si>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</si>
  <si>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</si>
  <si>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</si>
  <si>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</si>
  <si>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</si>
  <si>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</si>
  <si>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</si>
  <si>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</si>
  <si>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</si>
  <si>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</si>
  <si>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</si>
  <si>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</si>
  <si>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</si>
  <si>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</si>
  <si>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</si>
  <si>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</si>
  <si>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</si>
  <si>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</si>
  <si>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</si>
  <si>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</si>
  <si>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</si>
  <si>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</si>
  <si>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</si>
  <si>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</si>
  <si>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</si>
  <si>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</si>
  <si>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</si>
  <si>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</si>
  <si>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</si>
  <si>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</si>
  <si>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</si>
  <si>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</si>
  <si>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</si>
  <si>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</si>
  <si>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</si>
  <si>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</si>
  <si>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</si>
  <si>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</si>
  <si>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</si>
  <si>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</si>
  <si>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</si>
  <si>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</si>
  <si>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</si>
  <si>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</si>
  <si>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</si>
  <si>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</si>
  <si>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</si>
  <si>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</si>
  <si>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</si>
  <si>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</si>
  <si>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</si>
  <si>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</si>
  <si>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</si>
  <si>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</si>
  <si>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</si>
  <si>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</si>
  <si>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</si>
  <si>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</si>
  <si>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</si>
  <si>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</si>
  <si>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</si>
  <si>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</si>
  <si>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</si>
  <si>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</si>
  <si>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</si>
  <si>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</si>
  <si>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</si>
  <si>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</si>
  <si>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</si>
  <si>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</si>
  <si>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</si>
  <si>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</si>
  <si>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</si>
  <si>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</si>
  <si>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</si>
  <si>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</si>
  <si>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</si>
  <si>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</si>
  <si>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</si>
  <si>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</si>
  <si>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</si>
  <si>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</si>
  <si>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</si>
  <si>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</si>
  <si>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</si>
  <si>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</si>
  <si>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</si>
  <si>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</si>
  <si>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</si>
  <si>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</si>
  <si>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</si>
  <si>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</si>
  <si>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</si>
  <si>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</si>
  <si>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</si>
  <si>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</si>
  <si>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</si>
  <si>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</si>
  <si>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</si>
  <si>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</si>
  <si>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</si>
  <si>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</si>
  <si>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</si>
  <si>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</si>
  <si>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</si>
  <si>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</si>
  <si>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</si>
  <si>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</si>
  <si>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</si>
  <si>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</si>
  <si>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</si>
  <si>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</si>
  <si>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</si>
  <si>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</si>
  <si>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</si>
  <si>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</si>
  <si>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</si>
  <si>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</si>
  <si>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</si>
  <si>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</si>
  <si>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</si>
  <si>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</si>
  <si>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</si>
  <si>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</si>
  <si>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</si>
  <si>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</si>
  <si>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</si>
  <si>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</si>
  <si>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</si>
  <si>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</si>
  <si>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</si>
  <si>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</si>
  <si>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</si>
  <si>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</si>
  <si>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</si>
  <si>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</si>
  <si>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</si>
  <si>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</si>
  <si>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</si>
  <si>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</si>
  <si>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</si>
  <si>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</si>
  <si>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</si>
  <si>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</si>
  <si>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</si>
  <si>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</si>
  <si>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</si>
  <si>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</si>
  <si>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</si>
  <si>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</si>
  <si>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</si>
  <si>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</si>
  <si>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</si>
  <si>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</si>
  <si>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</si>
  <si>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</si>
  <si>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</si>
  <si>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</si>
  <si>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</si>
  <si>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</si>
  <si>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</si>
  <si>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</si>
  <si>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</si>
  <si>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</si>
  <si>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</si>
  <si>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</si>
  <si>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</si>
  <si>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</si>
  <si>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</si>
  <si>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</si>
  <si>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</si>
  <si>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</si>
  <si>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</si>
  <si>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</si>
  <si>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</si>
  <si>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</si>
  <si>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</si>
  <si>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</si>
  <si>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</si>
  <si>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</si>
  <si>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</si>
  <si>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</si>
  <si>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</si>
  <si>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</si>
  <si>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</si>
  <si>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</si>
  <si>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</si>
  <si>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</si>
  <si>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</si>
  <si>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</si>
  <si>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</si>
  <si>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</si>
  <si>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</si>
  <si>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</si>
  <si>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</si>
  <si>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</si>
  <si>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</si>
  <si>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</si>
  <si>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</si>
  <si>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</si>
  <si>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</si>
  <si>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</si>
  <si>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</si>
  <si>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</si>
  <si>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</si>
  <si>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</si>
  <si>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</si>
  <si>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</si>
  <si>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</si>
  <si>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</si>
  <si>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</si>
  <si>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</si>
  <si>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</si>
  <si>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</si>
  <si>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</si>
  <si>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</si>
  <si>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</si>
  <si>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</si>
  <si>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</si>
  <si>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</si>
  <si>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</si>
  <si>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</si>
  <si>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</si>
  <si>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</si>
  <si>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</si>
  <si>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</si>
  <si>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</si>
  <si>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</si>
  <si>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</si>
  <si>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</si>
  <si>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</si>
  <si>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</si>
  <si>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</si>
  <si>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</si>
  <si>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</si>
  <si>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</si>
  <si>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</si>
  <si>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</si>
  <si>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</si>
  <si>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</si>
  <si>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</si>
  <si>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</si>
  <si>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</si>
  <si>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</si>
  <si>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</si>
  <si>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</si>
  <si>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</si>
  <si>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</si>
  <si>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</si>
  <si>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</si>
  <si>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</si>
  <si>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</si>
  <si>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</si>
  <si>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</si>
  <si>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</si>
  <si>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</si>
  <si>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</si>
  <si>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</si>
  <si>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</si>
  <si>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</si>
  <si>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</si>
  <si>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</si>
  <si>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</si>
  <si>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</si>
  <si>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</si>
  <si>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</si>
  <si>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</si>
  <si>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</si>
  <si>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</si>
  <si>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</si>
  <si>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</si>
  <si>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</si>
  <si>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</si>
  <si>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</si>
  <si>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</si>
  <si>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</si>
  <si>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</si>
  <si>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</si>
  <si>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</si>
  <si>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</si>
  <si>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</si>
  <si>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</si>
  <si>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</si>
  <si>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</si>
  <si>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</si>
  <si>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</si>
  <si>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</si>
  <si>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</si>
  <si>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</si>
  <si>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</si>
  <si>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</si>
  <si>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</si>
  <si>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</si>
  <si>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</si>
  <si>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</si>
  <si>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</si>
  <si>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</si>
  <si>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</si>
  <si>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</si>
  <si>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</si>
  <si>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</si>
  <si>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</si>
  <si>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</si>
  <si>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</si>
  <si>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</si>
  <si>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</si>
  <si>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</si>
  <si>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</si>
  <si>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</si>
  <si>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</si>
  <si>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</si>
  <si>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</si>
  <si>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</si>
  <si>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</si>
  <si>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</si>
  <si>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</si>
  <si>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</si>
  <si>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</si>
  <si>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</si>
  <si>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</si>
  <si>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</si>
  <si>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</si>
  <si>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</si>
  <si>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</si>
  <si>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</si>
  <si>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</si>
  <si>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</si>
  <si>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</si>
  <si>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</si>
  <si>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</si>
  <si>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</si>
  <si>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</si>
  <si>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</si>
  <si>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</si>
  <si>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</si>
  <si>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</si>
  <si>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</si>
  <si>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</si>
  <si>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</si>
  <si>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</si>
  <si>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</si>
  <si>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</si>
  <si>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</si>
  <si>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</si>
  <si>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</si>
  <si>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</si>
  <si>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</si>
  <si>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</si>
  <si>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</si>
  <si>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</si>
  <si>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</si>
  <si>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</si>
  <si>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</si>
  <si>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</si>
  <si>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</si>
  <si>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</si>
  <si>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</si>
  <si>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</si>
  <si>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</si>
  <si>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</si>
  <si>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</si>
  <si>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</si>
  <si>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</si>
  <si>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</si>
  <si>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</si>
  <si>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</si>
  <si>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</si>
  <si>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</si>
  <si>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</si>
  <si>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</si>
  <si>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</si>
  <si>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</si>
  <si>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</si>
  <si>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</si>
  <si>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</si>
  <si>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</si>
  <si>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</si>
  <si>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</si>
  <si>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</si>
  <si>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</si>
  <si>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</si>
  <si>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</si>
  <si>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</si>
  <si>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</si>
  <si>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</si>
  <si>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</si>
  <si>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</si>
  <si>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</si>
  <si>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</si>
  <si>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</si>
  <si>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</si>
  <si>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</si>
  <si>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</si>
  <si>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</si>
  <si>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</si>
  <si>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</si>
  <si>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</si>
  <si>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</si>
  <si>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</si>
  <si>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</si>
  <si>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</si>
  <si>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</si>
  <si>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</si>
  <si>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</si>
  <si>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</si>
  <si>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</si>
  <si>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</si>
  <si>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</si>
  <si>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</si>
  <si>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</si>
  <si>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</si>
  <si>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</si>
  <si>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</si>
  <si>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</si>
  <si>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</si>
  <si>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</si>
  <si>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</si>
  <si>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</si>
  <si>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</si>
  <si>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</si>
  <si>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</si>
  <si>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</si>
  <si>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</si>
  <si>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</si>
  <si>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</si>
  <si>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</si>
  <si>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</si>
  <si>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</si>
  <si>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</si>
  <si>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</si>
  <si>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</si>
  <si>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</si>
  <si>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</si>
  <si>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</si>
  <si>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</si>
  <si>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</si>
  <si>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</si>
  <si>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</si>
  <si>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</si>
  <si>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</si>
  <si>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</si>
  <si>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</si>
  <si>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</si>
  <si>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</si>
  <si>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</si>
  <si>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</si>
  <si>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</si>
  <si>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</si>
  <si>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</si>
  <si>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</si>
  <si>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</si>
  <si>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</si>
  <si>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</si>
  <si>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</si>
  <si>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</si>
  <si>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</si>
  <si>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</si>
  <si>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</si>
  <si>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</si>
  <si>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</si>
  <si>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</si>
  <si>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</si>
  <si>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</si>
  <si>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</si>
  <si>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</si>
  <si>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</si>
  <si>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</si>
  <si>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</si>
  <si>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</si>
  <si>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</si>
  <si>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</si>
  <si>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</si>
  <si>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</si>
  <si>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</si>
  <si>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</si>
  <si>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</si>
  <si>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</si>
  <si>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</si>
  <si>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</si>
  <si>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</si>
  <si>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</si>
  <si>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</si>
  <si>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</si>
  <si>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</si>
  <si>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</si>
  <si>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</si>
  <si>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</si>
  <si>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</si>
  <si>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</si>
  <si>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</si>
  <si>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</si>
  <si>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</si>
  <si>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</si>
  <si>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</si>
  <si>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</si>
  <si>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</si>
  <si>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</si>
  <si>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</si>
  <si>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</si>
  <si>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</si>
  <si>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</si>
  <si>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</si>
  <si>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</si>
  <si>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</si>
  <si>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</si>
  <si>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</si>
  <si>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</si>
  <si>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</si>
  <si>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</si>
  <si>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</si>
  <si>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</si>
  <si>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</si>
  <si>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</si>
  <si>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</si>
  <si>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</si>
  <si>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</si>
  <si>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</si>
  <si>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</si>
  <si>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</si>
  <si>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</si>
  <si>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</si>
  <si>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</si>
  <si>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</si>
  <si>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</si>
  <si>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</si>
  <si>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</si>
  <si>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</si>
  <si>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</si>
  <si>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</si>
  <si>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</si>
  <si>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</si>
  <si>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</si>
  <si>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</si>
  <si>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</si>
  <si>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</si>
  <si>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</si>
  <si>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</si>
  <si>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</si>
  <si>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</si>
  <si>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</si>
  <si>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</si>
  <si>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</si>
  <si>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</si>
  <si>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</si>
  <si>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</si>
  <si>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</si>
  <si>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</si>
  <si>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</si>
  <si>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</si>
  <si>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</si>
  <si>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</si>
  <si>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</si>
  <si>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</si>
  <si>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</si>
  <si>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</si>
  <si>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</si>
  <si>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</si>
  <si>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</si>
  <si>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</si>
  <si>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</si>
  <si>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</si>
  <si>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</si>
  <si>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</si>
  <si>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</si>
  <si>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</si>
  <si>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</si>
  <si>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</si>
  <si>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</si>
  <si>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</si>
  <si>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</si>
  <si>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</si>
  <si>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</si>
  <si>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</si>
  <si>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</si>
  <si>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</si>
  <si>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</si>
  <si>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</si>
  <si>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</si>
  <si>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</si>
  <si>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</si>
  <si>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</si>
  <si>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</si>
  <si>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</si>
  <si>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</si>
  <si>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</si>
  <si>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</si>
  <si>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</si>
  <si>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</si>
  <si>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</si>
  <si>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</si>
  <si>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</si>
  <si>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</si>
  <si>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</si>
  <si>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</si>
  <si>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</si>
  <si>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</si>
  <si>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</si>
  <si>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</si>
  <si>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</si>
  <si>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</si>
  <si>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</si>
  <si>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</si>
  <si>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</si>
  <si>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</si>
  <si>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</si>
  <si>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</si>
  <si>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</si>
  <si>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</si>
  <si>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</si>
  <si>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</si>
  <si>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</si>
  <si>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</si>
  <si>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</si>
  <si>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</si>
  <si>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</si>
  <si>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</si>
  <si>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</si>
  <si>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</si>
  <si>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</si>
  <si>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</si>
  <si>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</si>
  <si>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</si>
  <si>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</si>
  <si>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</si>
  <si>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</si>
  <si>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</si>
  <si>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</si>
  <si>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</si>
  <si>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</si>
  <si>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</si>
  <si>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</si>
  <si>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</si>
  <si>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</si>
  <si>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</si>
  <si>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</si>
  <si>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</si>
  <si>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</si>
  <si>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</si>
  <si>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</si>
  <si>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</si>
  <si>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</si>
  <si>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</si>
  <si>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</si>
  <si>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</si>
  <si>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</si>
  <si>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</si>
  <si>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</si>
  <si>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</si>
  <si>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</si>
  <si>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</si>
  <si>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</si>
  <si>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</si>
  <si>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</si>
  <si>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</si>
  <si>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</si>
  <si>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</si>
  <si>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</si>
  <si>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</si>
  <si>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</si>
  <si>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</si>
  <si>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</si>
  <si>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</si>
  <si>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</si>
  <si>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</si>
  <si>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</si>
  <si>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</si>
  <si>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</si>
  <si>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</si>
  <si>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</si>
  <si>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</si>
  <si>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</si>
  <si>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</si>
  <si>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</si>
  <si>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</si>
  <si>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</si>
  <si>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</si>
  <si>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</si>
  <si>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</si>
  <si>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</si>
  <si>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</si>
  <si>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</si>
  <si>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</si>
  <si>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</si>
  <si>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</si>
  <si>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</si>
  <si>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</si>
  <si>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</si>
  <si>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</si>
  <si>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</si>
  <si>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</si>
  <si>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</si>
  <si>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</si>
  <si>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</si>
  <si>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</si>
  <si>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</si>
  <si>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</si>
  <si>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</si>
  <si>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</si>
  <si>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</si>
  <si>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</si>
  <si>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</si>
  <si>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</si>
  <si>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</si>
  <si>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</si>
  <si>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</si>
  <si>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</si>
  <si>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</si>
  <si>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</si>
  <si>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</si>
  <si>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</si>
  <si>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</si>
  <si>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</si>
  <si>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</si>
  <si>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</si>
  <si>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</si>
  <si>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</si>
  <si>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</si>
  <si>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</si>
  <si>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</si>
  <si>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</si>
  <si>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</si>
  <si>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</si>
  <si>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</si>
  <si>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</si>
  <si>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</si>
  <si>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</si>
  <si>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</si>
  <si>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</si>
  <si>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</si>
  <si>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</si>
  <si>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</si>
  <si>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</si>
  <si>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</si>
  <si>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</si>
  <si>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</si>
  <si>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</si>
  <si>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</si>
  <si>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</si>
  <si>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</si>
  <si>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</si>
  <si>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</si>
  <si>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</si>
  <si>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</si>
  <si>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</si>
  <si>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</si>
  <si>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</si>
  <si>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</si>
  <si>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</si>
  <si>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</si>
  <si>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</si>
  <si>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</si>
  <si>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</si>
  <si>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</si>
  <si>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</si>
  <si>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</si>
  <si>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</si>
  <si>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</si>
  <si>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</si>
  <si>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</si>
  <si>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</si>
  <si>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</si>
  <si>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</si>
  <si>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</si>
  <si>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</si>
  <si>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</si>
  <si>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</si>
  <si>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</si>
  <si>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</si>
  <si>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</si>
  <si>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</si>
  <si>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</si>
  <si>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</si>
  <si>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</si>
  <si>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</si>
  <si>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</si>
  <si>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</si>
  <si>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</si>
  <si>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</si>
  <si>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</si>
  <si>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</si>
  <si>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</si>
  <si>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</si>
  <si>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</si>
  <si>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</si>
  <si>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</si>
  <si>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</si>
  <si>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</si>
  <si>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</si>
  <si>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</si>
  <si>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</si>
  <si>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</si>
  <si>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</si>
  <si>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</si>
  <si>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</si>
  <si>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</si>
  <si>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</si>
  <si>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</si>
  <si>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</si>
  <si>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</si>
  <si>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</si>
  <si>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</si>
  <si>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</si>
  <si>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</si>
  <si>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</si>
  <si>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</si>
  <si>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</si>
  <si>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</si>
  <si>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</si>
  <si>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</si>
  <si>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</si>
  <si>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</si>
  <si>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</si>
  <si>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</si>
  <si>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</si>
  <si>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</si>
  <si>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</si>
  <si>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</si>
  <si>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</si>
  <si>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</si>
  <si>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</si>
  <si>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</si>
  <si>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</si>
  <si>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</si>
  <si>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</si>
  <si>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</si>
  <si>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</si>
  <si>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</si>
  <si>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</si>
  <si>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</si>
  <si>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</si>
  <si>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</si>
  <si>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</si>
  <si>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</si>
  <si>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</si>
  <si>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</si>
  <si>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</si>
  <si>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</si>
  <si>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</si>
  <si>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</si>
  <si>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</si>
  <si>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</si>
  <si>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</si>
  <si>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</si>
  <si>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</si>
  <si>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</si>
  <si>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</si>
  <si>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</si>
  <si>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</si>
  <si>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</si>
  <si>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</si>
  <si>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</si>
  <si>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</si>
  <si>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</si>
  <si>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</si>
  <si>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</si>
  <si>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</si>
  <si>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</si>
  <si>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</si>
  <si>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</si>
  <si>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</si>
  <si>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</si>
  <si>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</si>
  <si>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</si>
  <si>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</si>
  <si>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</si>
  <si>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</si>
  <si>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</si>
  <si>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</si>
  <si>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</si>
  <si>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</si>
  <si>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</si>
  <si>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</si>
  <si>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</si>
  <si>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</si>
  <si>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</si>
  <si>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</si>
  <si>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</si>
  <si>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</si>
  <si>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</si>
  <si>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</si>
  <si>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</si>
  <si>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</si>
  <si>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</si>
  <si>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</si>
  <si>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</si>
  <si>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</si>
  <si>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</si>
  <si>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</si>
  <si>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</si>
  <si>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</si>
  <si>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</si>
  <si>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</si>
  <si>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</si>
  <si>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</si>
  <si>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</si>
  <si>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</si>
  <si>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</si>
  <si>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</si>
  <si>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</si>
  <si>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</si>
  <si>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</si>
  <si>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</si>
  <si>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</si>
  <si>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</si>
  <si>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</si>
  <si>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</si>
  <si>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</si>
  <si>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</si>
  <si>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</si>
  <si>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</si>
  <si>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</si>
  <si>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</si>
  <si>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</si>
  <si>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</si>
  <si>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</si>
  <si>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</si>
  <si>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</si>
  <si>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</si>
  <si>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</si>
  <si>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</si>
  <si>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</si>
  <si>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</si>
  <si>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</si>
  <si>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</si>
  <si>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</si>
  <si>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</si>
  <si>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</si>
  <si>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</si>
  <si>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</si>
  <si>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</si>
  <si>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</si>
  <si>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</si>
  <si>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</si>
  <si>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</si>
  <si>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</si>
  <si>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</si>
  <si>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</si>
  <si>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</si>
  <si>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</si>
  <si>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</si>
  <si>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</si>
  <si>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</si>
  <si>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</si>
  <si>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</si>
  <si>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</si>
  <si>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</si>
  <si>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</si>
  <si>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</si>
  <si>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</si>
  <si>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</si>
  <si>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</si>
  <si>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</si>
  <si>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</si>
  <si>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</si>
  <si>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</si>
  <si>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</si>
  <si>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</si>
  <si>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</si>
  <si>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</si>
  <si>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</si>
  <si>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</si>
  <si>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</si>
  <si>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</si>
  <si>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</si>
  <si>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</si>
  <si>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</si>
  <si>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</si>
  <si>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</si>
  <si>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</si>
  <si>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</si>
  <si>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</si>
  <si>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</si>
  <si>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</si>
  <si>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</si>
  <si>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</si>
  <si>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</si>
  <si>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</si>
  <si>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</si>
  <si>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</si>
  <si>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</si>
  <si>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</si>
  <si>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</si>
  <si>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</si>
  <si>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</si>
  <si>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</si>
  <si>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</si>
  <si>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</si>
  <si>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</si>
  <si>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</si>
  <si>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</si>
  <si>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</si>
  <si>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</si>
  <si>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</si>
  <si>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</si>
  <si>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</si>
  <si>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</si>
  <si>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</si>
  <si>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</si>
  <si>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</si>
  <si>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</si>
  <si>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</si>
  <si>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</si>
  <si>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</si>
  <si>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</si>
  <si>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</si>
  <si>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</si>
  <si>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</si>
  <si>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</si>
  <si>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</si>
  <si>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</si>
  <si>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</si>
  <si>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</si>
  <si>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</si>
  <si>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</si>
  <si>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</si>
  <si>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</si>
  <si>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</si>
  <si>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</si>
  <si>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</si>
  <si>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</si>
  <si>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</si>
  <si>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</si>
  <si>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</si>
  <si>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</si>
  <si>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</si>
  <si>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</si>
  <si>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</si>
  <si>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</si>
  <si>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</si>
  <si>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</si>
  <si>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</si>
  <si>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</si>
  <si>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</si>
  <si>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</si>
  <si>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</si>
  <si>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</si>
  <si>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</si>
  <si>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</si>
  <si>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</si>
  <si>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</si>
  <si>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</si>
  <si>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</si>
  <si>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</si>
  <si>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</si>
  <si>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</si>
  <si>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</si>
  <si>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</si>
  <si>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</si>
  <si>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</si>
  <si>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</si>
  <si>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</si>
  <si>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</si>
  <si>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</si>
  <si>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</si>
  <si>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</si>
  <si>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</si>
  <si>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</si>
  <si>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</si>
  <si>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</si>
  <si>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</si>
  <si>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</si>
  <si>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</si>
  <si>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</si>
  <si>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</si>
  <si>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</si>
  <si>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</si>
  <si>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</si>
  <si>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</si>
  <si>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</si>
  <si>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</si>
  <si>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</si>
  <si>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</si>
  <si>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</si>
  <si>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</si>
  <si>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</si>
  <si>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</si>
  <si>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</si>
  <si>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</si>
  <si>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</si>
  <si>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</si>
  <si>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</si>
  <si>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</si>
  <si>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</si>
  <si>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</si>
  <si>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</si>
  <si>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</si>
  <si>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</si>
  <si>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</si>
  <si>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</si>
  <si>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</si>
  <si>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</si>
  <si>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</si>
  <si>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</si>
  <si>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</si>
  <si>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</si>
  <si>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</si>
  <si>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</si>
  <si>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</si>
  <si>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</si>
  <si>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</si>
  <si>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</si>
  <si>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</si>
  <si>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</si>
  <si>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</si>
  <si>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</si>
  <si>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</si>
  <si>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</si>
  <si>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</si>
  <si>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</si>
  <si>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</si>
  <si>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</si>
  <si>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</si>
  <si>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</si>
  <si>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</si>
  <si>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</si>
  <si>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</si>
  <si>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</si>
  <si>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</si>
  <si>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</si>
  <si>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</si>
  <si>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</si>
  <si>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</si>
  <si>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</si>
  <si>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</si>
  <si>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</si>
  <si>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</si>
  <si>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</si>
  <si>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</si>
  <si>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</si>
  <si>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</si>
  <si>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</si>
  <si>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</si>
  <si>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</si>
  <si>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</si>
  <si>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</si>
  <si>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</si>
  <si>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</si>
  <si>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</si>
  <si>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</si>
  <si>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</si>
  <si>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</si>
  <si>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</si>
  <si>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</si>
  <si>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</si>
  <si>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</si>
  <si>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</si>
  <si>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</si>
  <si>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</si>
  <si>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</si>
  <si>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</si>
  <si>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</si>
  <si>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</si>
  <si>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</si>
  <si>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</si>
  <si>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</si>
  <si>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</si>
  <si>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</si>
  <si>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</si>
  <si>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</si>
  <si>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</si>
  <si>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</si>
  <si>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</si>
  <si>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</si>
  <si>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</si>
  <si>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</si>
  <si>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</si>
  <si>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</si>
  <si>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</si>
  <si>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</si>
  <si>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</si>
  <si>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</si>
  <si>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</si>
  <si>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</si>
  <si>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</si>
  <si>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</si>
  <si>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</si>
  <si>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</si>
  <si>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</si>
  <si>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</si>
  <si>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</si>
  <si>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</si>
  <si>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</si>
  <si>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</si>
  <si>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</si>
  <si>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</si>
  <si>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</si>
  <si>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</si>
  <si>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</si>
  <si>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</si>
  <si>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</si>
  <si>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</si>
  <si>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</si>
  <si>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</si>
  <si>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</si>
  <si>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</si>
  <si>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</si>
  <si>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</si>
  <si>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</si>
  <si>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</si>
  <si>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</si>
  <si>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</si>
  <si>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</si>
  <si>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</si>
  <si>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</si>
  <si>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</si>
  <si>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</si>
  <si>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</si>
  <si>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</si>
  <si>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</si>
  <si>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</si>
  <si>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</si>
  <si>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</si>
  <si>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</si>
  <si>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</si>
  <si>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</si>
  <si>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</si>
  <si>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</si>
  <si>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</si>
  <si>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</si>
  <si>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</si>
  <si>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</si>
  <si>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</si>
  <si>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</si>
  <si>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</si>
  <si>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</si>
  <si>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</si>
  <si>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</si>
  <si>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</si>
  <si>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</si>
  <si>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</si>
  <si>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</si>
  <si>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</si>
  <si>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</si>
  <si>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</si>
  <si>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</si>
  <si>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</si>
  <si>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</si>
  <si>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</si>
  <si>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</si>
  <si>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</si>
  <si>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</si>
  <si>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</si>
  <si>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</si>
  <si>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</si>
  <si>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</si>
  <si>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</si>
  <si>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</si>
  <si>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</si>
  <si>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</si>
  <si>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</si>
  <si>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</si>
  <si>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</si>
  <si>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</si>
  <si>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</si>
  <si>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</si>
  <si>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</si>
  <si>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</si>
  <si>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</si>
  <si>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</si>
  <si>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</si>
  <si>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</si>
  <si>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</si>
  <si>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</si>
  <si>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</si>
  <si>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</si>
  <si>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</si>
  <si>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</si>
  <si>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</si>
  <si>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</si>
  <si>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</si>
  <si>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</si>
  <si>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</si>
  <si>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</si>
  <si>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</si>
  <si>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</si>
  <si>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</si>
  <si>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</si>
  <si>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</si>
  <si>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</si>
  <si>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</si>
  <si>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</si>
  <si>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</si>
  <si>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</si>
  <si>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</si>
  <si>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</si>
  <si>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</si>
  <si>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</si>
  <si>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</si>
  <si>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</si>
  <si>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</si>
  <si>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</si>
  <si>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</si>
  <si>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</si>
  <si>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</si>
  <si>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</si>
  <si>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</si>
  <si>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</si>
  <si>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</si>
  <si>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</si>
  <si>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</si>
  <si>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</si>
  <si>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</si>
  <si>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</si>
  <si>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</si>
  <si>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</si>
  <si>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</si>
  <si>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</si>
  <si>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</si>
  <si>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</si>
  <si>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</si>
  <si>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</si>
  <si>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</si>
  <si>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</si>
  <si>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</si>
  <si>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</si>
  <si>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</si>
  <si>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</si>
  <si>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</si>
  <si>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</si>
  <si>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</si>
  <si>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</si>
  <si>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</si>
  <si>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</si>
  <si>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</si>
  <si>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</si>
  <si>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</si>
  <si>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</si>
  <si>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</si>
  <si>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</si>
  <si>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</si>
  <si>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</si>
  <si>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</si>
  <si>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</si>
  <si>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</si>
  <si>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</si>
  <si>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</si>
  <si>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</si>
  <si>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</si>
  <si>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</si>
  <si>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</si>
  <si>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</si>
  <si>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</si>
  <si>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</si>
  <si>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</si>
  <si>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</si>
  <si>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</si>
  <si>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</si>
  <si>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</si>
  <si>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</si>
  <si>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</si>
  <si>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</si>
  <si>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</si>
  <si>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</si>
  <si>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</si>
  <si>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</si>
  <si>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</si>
  <si>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</si>
  <si>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</si>
  <si>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</si>
  <si>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</si>
  <si>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</si>
  <si>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</si>
  <si>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</si>
  <si>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</si>
  <si>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</si>
  <si>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</si>
  <si>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</si>
  <si>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</si>
  <si>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</si>
  <si>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</si>
  <si>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</si>
  <si>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</si>
  <si>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</si>
  <si>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</si>
  <si>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</si>
  <si>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</si>
  <si>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</si>
  <si>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</si>
  <si>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</si>
  <si>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</si>
  <si>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</si>
  <si>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</si>
  <si>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</si>
  <si>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</si>
  <si>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</si>
  <si>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</si>
  <si>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</si>
  <si>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</si>
  <si>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</si>
  <si>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</si>
  <si>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</si>
  <si>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</si>
  <si>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</si>
  <si>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</si>
  <si>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</si>
  <si>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</si>
  <si>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</si>
  <si>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</si>
  <si>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</si>
  <si>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</si>
  <si>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</si>
  <si>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</si>
  <si>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</si>
  <si>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</si>
  <si>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</si>
  <si>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</si>
  <si>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</si>
  <si>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</si>
  <si>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</si>
  <si>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</si>
  <si>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</si>
  <si>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</si>
  <si>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</si>
  <si>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</si>
  <si>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</si>
  <si>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</si>
  <si>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</si>
  <si>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</si>
  <si>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</si>
  <si>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</si>
  <si>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</si>
  <si>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</si>
  <si>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</si>
  <si>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</si>
  <si>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</si>
  <si>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</si>
  <si>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</si>
  <si>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</si>
  <si>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</si>
  <si>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</si>
  <si>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</si>
  <si>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</si>
  <si>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</si>
  <si>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</si>
  <si>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</si>
  <si>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</si>
  <si>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</si>
  <si>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</si>
  <si>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</si>
  <si>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</si>
  <si>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</si>
  <si>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</si>
  <si>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</si>
  <si>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</si>
  <si>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</si>
  <si>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</si>
  <si>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</si>
  <si>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</si>
  <si>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</si>
  <si>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</si>
  <si>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</si>
  <si>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</si>
  <si>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</si>
  <si>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</si>
  <si>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</si>
  <si>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</si>
  <si>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</si>
  <si>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</si>
  <si>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</si>
  <si>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</si>
  <si>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</si>
  <si>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</si>
  <si>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</si>
  <si>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</si>
  <si>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</si>
  <si>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</si>
  <si>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</si>
  <si>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</si>
  <si>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</si>
  <si>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</si>
  <si>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</si>
  <si>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</si>
  <si>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</si>
  <si>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</si>
  <si>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</si>
  <si>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</si>
  <si>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</si>
  <si>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</si>
  <si>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</si>
  <si>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</si>
  <si>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</si>
  <si>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</si>
  <si>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</si>
  <si>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</si>
  <si>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</si>
  <si>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</si>
  <si>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</si>
  <si>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</si>
  <si>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</si>
  <si>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</si>
  <si>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</si>
  <si>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</si>
  <si>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</si>
  <si>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</si>
  <si>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</si>
  <si>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</si>
  <si>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</si>
  <si>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</si>
  <si>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</si>
  <si>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</si>
  <si>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</si>
  <si>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</si>
  <si>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</si>
  <si>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</si>
  <si>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</si>
  <si>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</si>
  <si>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</si>
  <si>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</si>
  <si>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</si>
  <si>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</si>
  <si>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</si>
  <si>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</si>
  <si>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</si>
  <si>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</si>
  <si>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</si>
  <si>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</si>
  <si>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</si>
  <si>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</si>
  <si>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</si>
  <si>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</si>
  <si>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</si>
  <si>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</si>
  <si>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</si>
  <si>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</si>
  <si>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</si>
  <si>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</si>
  <si>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</si>
  <si>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</si>
  <si>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</si>
  <si>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</si>
  <si>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</si>
  <si>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</si>
  <si>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</si>
  <si>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</si>
  <si>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</si>
  <si>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</si>
  <si>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</si>
  <si>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</si>
  <si>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</si>
  <si>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</si>
  <si>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</si>
  <si>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</si>
  <si>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</si>
  <si>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</si>
  <si>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</si>
  <si>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</si>
  <si>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</si>
  <si>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</si>
  <si>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</si>
  <si>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</si>
  <si>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</si>
  <si>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</si>
  <si>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</si>
  <si>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</si>
  <si>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</si>
  <si>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</si>
  <si>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</si>
  <si>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</si>
  <si>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</si>
  <si>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</si>
  <si>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</si>
  <si>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</si>
  <si>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</si>
  <si>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</si>
  <si>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</si>
  <si>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</si>
  <si>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</si>
  <si>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</si>
  <si>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</si>
  <si>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</si>
  <si>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</si>
  <si>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</si>
  <si>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</si>
  <si>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</si>
  <si>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</si>
  <si>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</si>
  <si>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</si>
  <si>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</si>
  <si>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</si>
  <si>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</si>
  <si>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</si>
  <si>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</si>
  <si>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</si>
  <si>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</si>
  <si>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</si>
  <si>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</si>
  <si>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</si>
  <si>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</si>
  <si>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</si>
  <si>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</si>
  <si>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</si>
  <si>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</si>
  <si>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</si>
  <si>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</si>
  <si>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</si>
  <si>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</si>
  <si>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</si>
  <si>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</si>
  <si>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</si>
  <si>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</si>
  <si>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</si>
  <si>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</si>
  <si>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</si>
  <si>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</si>
  <si>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</si>
  <si>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</si>
  <si>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</si>
  <si>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</si>
  <si>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</si>
  <si>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</si>
  <si>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</si>
  <si>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</si>
  <si>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</si>
  <si>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</si>
  <si>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</si>
  <si>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</si>
  <si>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</si>
  <si>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</si>
  <si>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</si>
  <si>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</si>
  <si>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</si>
  <si>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</si>
  <si>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</si>
  <si>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</si>
  <si>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</si>
  <si>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</si>
  <si>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</si>
  <si>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</si>
  <si>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</si>
  <si>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</si>
  <si>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</si>
  <si>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</si>
  <si>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</si>
  <si>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</si>
  <si>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</si>
  <si>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</si>
  <si>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</si>
  <si>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</si>
  <si>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</si>
  <si>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</si>
  <si>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</si>
  <si>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</si>
  <si>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</si>
  <si>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</si>
  <si>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</si>
  <si>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</si>
  <si>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</si>
  <si>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</si>
  <si>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</si>
  <si>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</si>
  <si>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</si>
  <si>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</si>
  <si>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</si>
  <si>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</si>
  <si>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</si>
  <si>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</si>
  <si>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</si>
  <si>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</si>
  <si>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</si>
  <si>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</si>
  <si>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</si>
  <si>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</si>
  <si>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</si>
  <si>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</si>
  <si>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</si>
  <si>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</si>
  <si>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</si>
  <si>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</si>
  <si>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</si>
  <si>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</si>
  <si>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</si>
  <si>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</si>
  <si>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</si>
  <si>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</si>
  <si>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</si>
  <si>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</si>
  <si>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</si>
  <si>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</si>
  <si>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</si>
  <si>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</si>
  <si>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</si>
  <si>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</si>
  <si>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</si>
  <si>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</si>
  <si>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</si>
  <si>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</si>
  <si>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</si>
  <si>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</si>
  <si>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</si>
  <si>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</si>
  <si>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</si>
  <si>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</si>
  <si>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</si>
  <si>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</si>
  <si>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</si>
  <si>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</si>
  <si>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</si>
  <si>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</si>
  <si>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</si>
  <si>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</si>
  <si>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</si>
  <si>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</si>
  <si>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</si>
  <si>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</si>
  <si>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</si>
  <si>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</si>
  <si>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</si>
  <si>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</si>
  <si>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</si>
  <si>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</si>
  <si>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</si>
  <si>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</si>
  <si>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</si>
  <si>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</si>
  <si>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</si>
  <si>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</si>
  <si>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</si>
  <si>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</si>
  <si>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</si>
  <si>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</si>
  <si>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</si>
  <si>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</si>
  <si>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</si>
  <si>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</si>
  <si>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</si>
  <si>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</si>
  <si>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</si>
  <si>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</si>
  <si>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</si>
  <si>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</si>
  <si>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</si>
  <si>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</si>
  <si>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</si>
  <si>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</si>
  <si>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</si>
  <si>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</si>
  <si>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</si>
  <si>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</si>
  <si>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</si>
  <si>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</si>
  <si>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</si>
  <si>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</si>
  <si>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</si>
  <si>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</si>
  <si>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</si>
  <si>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</si>
  <si>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</si>
  <si>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</si>
  <si>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</si>
  <si>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</si>
  <si>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</si>
  <si>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</si>
  <si>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</si>
  <si>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</si>
  <si>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</si>
  <si>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</si>
  <si>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</si>
  <si>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</si>
  <si>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</si>
  <si>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</si>
  <si>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</si>
  <si>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</si>
  <si>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</si>
  <si>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</si>
  <si>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</si>
  <si>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</si>
  <si>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</si>
  <si>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</si>
  <si>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</si>
  <si>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</si>
  <si>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</si>
  <si>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</si>
  <si>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</si>
  <si>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</si>
  <si>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</si>
  <si>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</si>
  <si>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</si>
  <si>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</si>
  <si>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</si>
  <si>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</si>
  <si>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</si>
  <si>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</si>
  <si>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</si>
  <si>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</si>
  <si>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</si>
  <si>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</si>
  <si>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</si>
  <si>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</si>
  <si>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</si>
  <si>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</si>
  <si>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</si>
  <si>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</si>
  <si>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</si>
  <si>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</si>
  <si>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</si>
  <si>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</si>
  <si>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</si>
  <si>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</si>
  <si>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</si>
  <si>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</si>
  <si>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</si>
  <si>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</si>
  <si>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</si>
  <si>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</si>
  <si>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</si>
  <si>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</si>
  <si>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</si>
  <si>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</si>
  <si>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</si>
  <si>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</si>
  <si>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</si>
  <si>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</si>
  <si>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</si>
  <si>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</si>
  <si>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</si>
  <si>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</si>
  <si>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</si>
  <si>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</si>
  <si>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</si>
  <si>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</si>
  <si>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</si>
  <si>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</si>
  <si>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</si>
  <si>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</si>
  <si>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</si>
  <si>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</si>
  <si>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</si>
  <si>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</si>
  <si>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</si>
  <si>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</si>
  <si>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</si>
  <si>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</si>
  <si>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</si>
  <si>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</si>
  <si>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</si>
  <si>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</si>
  <si>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</si>
  <si>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</si>
  <si>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</si>
  <si>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</si>
  <si>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</si>
  <si>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</si>
  <si>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</si>
  <si>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</si>
  <si>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</si>
  <si>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</si>
  <si>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</si>
  <si>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</si>
  <si>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</si>
  <si>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</si>
  <si>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</si>
  <si>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</si>
  <si>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</si>
  <si>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</si>
  <si>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</si>
  <si>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</si>
  <si>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</si>
  <si>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</si>
  <si>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</si>
  <si>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</si>
  <si>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</si>
  <si>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</si>
  <si>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</si>
  <si>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</si>
  <si>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</si>
  <si>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</si>
  <si>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</si>
  <si>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</si>
  <si>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</si>
  <si>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</si>
  <si>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</si>
  <si>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</si>
  <si>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</si>
  <si>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</si>
  <si>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</si>
  <si>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</si>
  <si>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</si>
  <si>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</si>
  <si>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</si>
  <si>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</si>
  <si>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</si>
  <si>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</si>
  <si>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</si>
  <si>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</si>
  <si>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</si>
  <si>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</si>
  <si>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</si>
  <si>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</si>
  <si>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</si>
  <si>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</si>
  <si>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</si>
  <si>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</si>
  <si>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</si>
  <si>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</si>
  <si>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</si>
  <si>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</si>
  <si>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</si>
  <si>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</si>
  <si>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</si>
  <si>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</si>
  <si>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</si>
  <si>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</si>
  <si>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</si>
  <si>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</si>
  <si>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</si>
  <si>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</si>
  <si>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</si>
  <si>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</si>
  <si>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</si>
  <si>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</si>
  <si>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</si>
  <si>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</si>
  <si>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</si>
  <si>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</si>
  <si>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</si>
  <si>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</si>
  <si>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</si>
  <si>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</si>
  <si>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</si>
  <si>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</si>
  <si>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</si>
  <si>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</si>
  <si>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</si>
  <si>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</si>
  <si>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</si>
  <si>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</si>
  <si>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</si>
  <si>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</si>
  <si>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</si>
  <si>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</si>
  <si>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</si>
  <si>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</si>
  <si>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</si>
  <si>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</si>
  <si>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</si>
  <si>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</si>
  <si>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</si>
  <si>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</si>
  <si>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</si>
  <si>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</si>
  <si>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</si>
  <si>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</si>
  <si>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</si>
  <si>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</si>
  <si>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</si>
  <si>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</si>
  <si>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</si>
  <si>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</si>
  <si>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</si>
  <si>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</si>
  <si>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</si>
  <si>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</si>
  <si>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</si>
  <si>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</si>
  <si>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</si>
  <si>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</si>
  <si>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</si>
  <si>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</si>
  <si>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</si>
  <si>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</si>
  <si>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</si>
  <si>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</si>
  <si>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</si>
  <si>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</si>
  <si>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</si>
  <si>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</si>
  <si>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</si>
  <si>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</si>
  <si>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</si>
  <si>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</si>
  <si>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</si>
  <si>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</si>
  <si>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</si>
  <si>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</si>
  <si>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</si>
  <si>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</si>
  <si>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</si>
  <si>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</si>
  <si>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</si>
  <si>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</si>
  <si>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</si>
  <si>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</si>
  <si>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</si>
  <si>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</si>
  <si>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</si>
  <si>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</si>
  <si>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</si>
  <si>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</si>
  <si>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</si>
  <si>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</si>
  <si>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</si>
  <si>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</si>
  <si>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</si>
  <si>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</si>
  <si>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</si>
  <si>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</si>
  <si>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</si>
  <si>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</si>
  <si>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</si>
  <si>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</si>
  <si>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</si>
  <si>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</si>
  <si>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</si>
  <si>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</si>
  <si>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</si>
  <si>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</si>
  <si>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</si>
  <si>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</si>
  <si>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</si>
  <si>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</si>
  <si>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</si>
  <si>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</si>
  <si>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</si>
  <si>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</si>
  <si>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</si>
  <si>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</si>
  <si>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</si>
  <si>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</si>
  <si>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</si>
  <si>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</si>
  <si>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</si>
  <si>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</si>
  <si>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</si>
  <si>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</si>
  <si>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</si>
  <si>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</si>
  <si>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</si>
  <si>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</si>
  <si>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</si>
  <si>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</si>
  <si>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</si>
  <si>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</si>
  <si>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</si>
  <si>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</si>
  <si>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</si>
  <si>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</si>
  <si>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</si>
  <si>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</si>
  <si>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</si>
  <si>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</si>
  <si>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</si>
  <si>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</si>
  <si>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</si>
  <si>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</si>
  <si>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</si>
  <si>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</si>
  <si>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</si>
  <si>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</si>
  <si>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</si>
  <si>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</si>
  <si>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</si>
  <si>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</si>
  <si>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</si>
  <si>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</si>
  <si>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</si>
  <si>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</si>
  <si>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</si>
  <si>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</si>
  <si>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</si>
  <si>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</si>
  <si>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</si>
  <si>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</si>
  <si>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</si>
  <si>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</si>
  <si>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</si>
  <si>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</si>
  <si>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</si>
  <si>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</si>
  <si>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</si>
  <si>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</si>
  <si>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</si>
  <si>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</si>
  <si>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</si>
  <si>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</si>
  <si>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</si>
  <si>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</si>
  <si>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</si>
  <si>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</si>
  <si>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</si>
  <si>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</si>
  <si>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</si>
  <si>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</si>
  <si>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</si>
  <si>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</si>
  <si>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</si>
  <si>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</si>
  <si>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</si>
  <si>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</si>
  <si>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</si>
  <si>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</si>
  <si>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</si>
  <si>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</si>
  <si>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</si>
  <si>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</si>
  <si>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</si>
  <si>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</si>
  <si>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</si>
  <si>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</si>
  <si>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</si>
  <si>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</si>
  <si>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</si>
  <si>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</si>
  <si>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</si>
  <si>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</si>
  <si>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</si>
  <si>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</si>
  <si>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</si>
  <si>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</si>
  <si>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</si>
  <si>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</si>
  <si>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</si>
  <si>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</si>
  <si>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</si>
  <si>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</si>
  <si>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</si>
  <si>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</si>
  <si>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</si>
  <si>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</si>
  <si>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</si>
  <si>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</si>
  <si>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</si>
  <si>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</si>
  <si>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</si>
  <si>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</si>
  <si>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</si>
  <si>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</si>
  <si>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</si>
  <si>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</si>
  <si>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</si>
  <si>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</si>
  <si>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</si>
  <si>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</si>
  <si>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</si>
  <si>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</si>
  <si>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</si>
  <si>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</si>
  <si>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</si>
  <si>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</si>
  <si>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</si>
  <si>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</si>
  <si>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</si>
  <si>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</si>
  <si>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</si>
  <si>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</si>
  <si>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</si>
  <si>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</si>
  <si>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</si>
  <si>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</si>
  <si>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</si>
  <si>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</si>
  <si>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</si>
  <si>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</si>
  <si>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</si>
  <si>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</si>
  <si>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</si>
  <si>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</si>
  <si>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</si>
  <si>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</si>
  <si>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</si>
  <si>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</si>
  <si>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</si>
  <si>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</si>
  <si>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</si>
  <si>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</si>
  <si>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</si>
  <si>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</si>
  <si>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</si>
  <si>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</si>
  <si>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</si>
  <si>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</si>
  <si>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</si>
  <si>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</si>
  <si>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</si>
  <si>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</si>
  <si>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</si>
  <si>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</si>
  <si>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</si>
  <si>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</si>
  <si>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</si>
  <si>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</si>
  <si>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</si>
  <si>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</si>
  <si>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</si>
  <si>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</si>
  <si>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</si>
  <si>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</si>
  <si>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</si>
  <si>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</si>
  <si>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</si>
  <si>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</si>
  <si>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</si>
  <si>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</si>
  <si>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</si>
  <si>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</si>
  <si>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</si>
  <si>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</si>
  <si>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</si>
  <si>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</si>
  <si>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</si>
  <si>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</si>
  <si>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</si>
  <si>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</si>
  <si>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</si>
  <si>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</si>
  <si>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</si>
  <si>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</si>
  <si>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</si>
  <si>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</si>
  <si>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</si>
  <si>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</si>
  <si>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</si>
  <si>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</si>
  <si>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</si>
  <si>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</si>
  <si>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</si>
  <si>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</si>
  <si>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</si>
  <si>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</si>
  <si>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</si>
  <si>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</si>
  <si>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</si>
  <si>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</si>
  <si>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</si>
  <si>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</si>
  <si>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</si>
  <si>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</si>
  <si>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</si>
  <si>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</si>
  <si>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</si>
  <si>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</si>
  <si>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</si>
  <si>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</si>
  <si>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</si>
  <si>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</si>
  <si>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</si>
  <si>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</si>
  <si>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</si>
  <si>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</si>
  <si>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</si>
  <si>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</si>
  <si>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</si>
  <si>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</si>
  <si>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</si>
  <si>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</si>
  <si>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</si>
  <si>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</si>
  <si>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</si>
  <si>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</si>
  <si>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</si>
  <si>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</si>
  <si>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</si>
  <si>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</si>
  <si>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</si>
  <si>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</si>
  <si>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</si>
  <si>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</si>
  <si>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</si>
  <si>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</si>
  <si>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</si>
  <si>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</si>
  <si>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</si>
  <si>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</si>
  <si>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</si>
  <si>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</si>
  <si>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</si>
  <si>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</si>
  <si>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</si>
  <si>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</si>
  <si>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</si>
  <si>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</si>
  <si>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</si>
  <si>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</si>
  <si>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</si>
  <si>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</si>
  <si>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</si>
  <si>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</si>
  <si>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</si>
  <si>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</si>
  <si>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</si>
  <si>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</si>
  <si>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</si>
  <si>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</si>
  <si>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</si>
  <si>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</si>
  <si>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</si>
  <si>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</si>
  <si>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</si>
  <si>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</si>
  <si>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</si>
  <si>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</si>
  <si>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</si>
  <si>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</si>
  <si>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</si>
  <si>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</si>
  <si>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</si>
  <si>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</si>
  <si>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</si>
  <si>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</si>
  <si>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</si>
  <si>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</si>
  <si>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</si>
  <si>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</si>
  <si>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</si>
  <si>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</si>
  <si>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</si>
  <si>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</si>
  <si>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</si>
  <si>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</si>
  <si>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</si>
  <si>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</si>
  <si>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</si>
  <si>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</si>
  <si>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</si>
  <si>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</si>
  <si>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</si>
  <si>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</si>
  <si>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</si>
  <si>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</si>
  <si>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</si>
  <si>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</si>
  <si>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</si>
  <si>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</si>
  <si>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</si>
  <si>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</si>
  <si>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</si>
  <si>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</si>
  <si>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</si>
  <si>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</si>
  <si>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</si>
  <si>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</si>
  <si>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</si>
  <si>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</si>
  <si>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</si>
  <si>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</si>
  <si>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</si>
  <si>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</si>
  <si>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</si>
  <si>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</si>
  <si>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</si>
  <si>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</si>
  <si>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</si>
  <si>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</si>
  <si>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</si>
  <si>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</si>
  <si>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</si>
  <si>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</si>
  <si>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</si>
  <si>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</si>
  <si>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</si>
  <si>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</si>
  <si>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</si>
  <si>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</si>
  <si>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</si>
  <si>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</si>
  <si>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</si>
  <si>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</si>
  <si>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</si>
  <si>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</si>
  <si>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</si>
  <si>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</si>
  <si>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</si>
  <si>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</si>
  <si>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</si>
  <si>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</si>
  <si>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</si>
  <si>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</si>
  <si>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</si>
  <si>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</si>
  <si>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</si>
  <si>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</si>
  <si>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</si>
  <si>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</si>
  <si>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</si>
  <si>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</si>
  <si>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</si>
  <si>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</si>
  <si>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</si>
  <si>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</si>
  <si>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</si>
  <si>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</si>
  <si>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</si>
  <si>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</si>
  <si>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</si>
  <si>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</si>
  <si>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</si>
  <si>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</si>
  <si>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</si>
  <si>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</si>
  <si>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</si>
  <si>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</si>
  <si>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</si>
  <si>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</si>
  <si>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</si>
  <si>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</si>
  <si>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</si>
  <si>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</si>
  <si>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</si>
  <si>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</si>
  <si>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</si>
  <si>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</si>
  <si>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</si>
  <si>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</si>
  <si>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</si>
  <si>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</si>
  <si>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</si>
  <si>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</si>
  <si>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</si>
  <si>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</si>
  <si>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</si>
  <si>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</si>
  <si>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</si>
  <si>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</si>
  <si>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</si>
  <si>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</si>
  <si>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</si>
  <si>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</si>
  <si>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</si>
  <si>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</si>
  <si>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</si>
  <si>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</si>
  <si>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</si>
  <si>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</si>
  <si>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</si>
  <si>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</si>
  <si>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</si>
  <si>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</si>
  <si>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</si>
  <si>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</si>
  <si>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</si>
  <si>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</si>
  <si>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</si>
  <si>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</si>
  <si>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</si>
  <si>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</si>
  <si>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</si>
  <si>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</si>
  <si>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</si>
  <si>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</si>
  <si>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</si>
  <si>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</si>
  <si>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</si>
  <si>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</si>
  <si>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</si>
  <si>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</si>
  <si>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</si>
  <si>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</si>
  <si>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</si>
  <si>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</si>
  <si>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</si>
  <si>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</si>
  <si>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</si>
  <si>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</si>
  <si>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</si>
  <si>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</si>
  <si>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</si>
  <si>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</si>
  <si>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</si>
  <si>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</si>
  <si>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</si>
  <si>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</si>
  <si>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</si>
  <si>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</si>
  <si>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</si>
  <si>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</si>
  <si>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</si>
  <si>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</si>
  <si>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</si>
  <si>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</si>
  <si>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</si>
  <si>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</si>
  <si>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</si>
  <si>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</si>
  <si>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</si>
  <si>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</si>
  <si>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</si>
  <si>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</si>
  <si>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</si>
  <si>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</si>
  <si>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</si>
  <si>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</si>
  <si>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</si>
  <si>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</si>
  <si>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</si>
  <si>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</si>
  <si>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</si>
  <si>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</si>
  <si>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</si>
  <si>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</si>
  <si>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</si>
  <si>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</si>
  <si>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</si>
  <si>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</si>
  <si>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</si>
  <si>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</si>
  <si>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</si>
  <si>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</si>
  <si>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</si>
  <si>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</si>
  <si>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</si>
  <si>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</si>
  <si>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</si>
  <si>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</si>
  <si>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</si>
  <si>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</si>
  <si>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</si>
  <si>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</si>
  <si>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</si>
  <si>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</si>
  <si>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</si>
  <si>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</si>
  <si>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</si>
  <si>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</si>
  <si>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</si>
  <si>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</si>
  <si>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</si>
  <si>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</si>
  <si>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</si>
  <si>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</si>
  <si>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</si>
  <si>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</si>
  <si>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</si>
  <si>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</si>
  <si>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</si>
  <si>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</si>
  <si>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</si>
  <si>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</si>
  <si>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</si>
  <si>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</si>
  <si>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</si>
  <si>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</si>
  <si>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</si>
  <si>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</si>
  <si>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</si>
  <si>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</si>
  <si>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</si>
  <si>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</si>
  <si>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</si>
  <si>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</si>
  <si>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</si>
  <si>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</si>
  <si>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</si>
  <si>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</si>
  <si>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</si>
  <si>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</si>
  <si>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</si>
  <si>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</si>
  <si>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</si>
  <si>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</si>
  <si>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</si>
  <si>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</si>
  <si>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</si>
  <si>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</si>
  <si>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</si>
  <si>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</si>
  <si>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</si>
  <si>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</si>
  <si>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</si>
  <si>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</si>
  <si>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</si>
  <si>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</si>
  <si>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</si>
  <si>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</si>
  <si>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</si>
  <si>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</si>
  <si>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</si>
  <si>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</si>
  <si>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</si>
  <si>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</si>
  <si>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</si>
  <si>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</si>
  <si>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</si>
  <si>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</si>
  <si>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</si>
  <si>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</si>
  <si>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</si>
  <si>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</si>
  <si>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</si>
  <si>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</si>
  <si>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</si>
  <si>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</si>
  <si>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</si>
  <si>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</si>
  <si>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</si>
  <si>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</si>
  <si>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</si>
  <si>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</si>
  <si>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</si>
  <si>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</si>
  <si>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</si>
  <si>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</si>
  <si>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</si>
  <si>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</si>
  <si>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</si>
  <si>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</si>
  <si>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</si>
  <si>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</si>
  <si>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</si>
  <si>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</si>
  <si>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</si>
  <si>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</si>
  <si>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</si>
  <si>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</si>
  <si>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</si>
  <si>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</si>
  <si>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</si>
  <si>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</si>
  <si>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</si>
  <si>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</si>
  <si>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</si>
  <si>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</si>
  <si>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</si>
  <si>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</si>
  <si>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</si>
  <si>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</si>
  <si>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</si>
  <si>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</si>
  <si>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</si>
  <si>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</si>
  <si>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</si>
  <si>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</si>
  <si>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</si>
  <si>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</si>
  <si>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</si>
  <si>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</si>
  <si>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</si>
  <si>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</si>
  <si>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</si>
  <si>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</si>
  <si>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</si>
  <si>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</si>
  <si>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</si>
  <si>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</si>
  <si>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</si>
  <si>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</si>
  <si>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</si>
  <si>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</si>
  <si>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</si>
  <si>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</si>
  <si>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</si>
  <si>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</si>
  <si>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</si>
  <si>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</si>
  <si>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</si>
  <si>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</si>
  <si>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</si>
  <si>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</si>
  <si>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</si>
  <si>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</si>
  <si>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</si>
  <si>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</si>
  <si>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</si>
  <si>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</si>
  <si>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</si>
  <si>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</si>
  <si>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</si>
  <si>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</si>
  <si>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</si>
  <si>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</si>
  <si>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</si>
  <si>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</si>
  <si>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</si>
  <si>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</si>
  <si>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</si>
  <si>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</si>
  <si>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</si>
  <si>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</si>
  <si>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</si>
  <si>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</si>
  <si>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</si>
  <si>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</si>
  <si>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</si>
  <si>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</si>
  <si>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</si>
  <si>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</si>
  <si>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</si>
  <si>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</si>
  <si>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</si>
  <si>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</si>
  <si>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</si>
  <si>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</si>
  <si>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</si>
  <si>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</si>
  <si>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</si>
  <si>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</si>
  <si>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</si>
  <si>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</si>
  <si>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</si>
  <si>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</si>
  <si>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</si>
  <si>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</si>
  <si>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</si>
  <si>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</si>
  <si>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</si>
  <si>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</si>
  <si>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</si>
  <si>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</si>
  <si>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</si>
  <si>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</si>
  <si>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</si>
  <si>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</si>
  <si>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</si>
  <si>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</si>
  <si>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</si>
  <si>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</si>
  <si>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</si>
  <si>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</si>
  <si>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</si>
  <si>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</si>
  <si>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</si>
  <si>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</si>
  <si>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</si>
  <si>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</si>
  <si>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</si>
  <si>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</si>
  <si>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</si>
  <si>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</si>
  <si>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</si>
  <si>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</si>
  <si>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</si>
  <si>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</si>
  <si>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</si>
  <si>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</si>
  <si>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</si>
  <si>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</si>
  <si>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</si>
  <si>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</si>
  <si>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</si>
  <si>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</si>
  <si>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</si>
  <si>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</si>
  <si>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</si>
  <si>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</si>
  <si>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</si>
  <si>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</si>
  <si>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</si>
  <si>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</si>
  <si>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</si>
  <si>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</si>
  <si>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</si>
  <si>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</si>
  <si>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</si>
  <si>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</si>
  <si>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</si>
  <si>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</si>
  <si>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</si>
  <si>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</si>
  <si>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</si>
  <si>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</si>
  <si>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</si>
  <si>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</si>
  <si>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</si>
  <si>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</si>
  <si>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</si>
  <si>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</si>
  <si>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</si>
  <si>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</si>
  <si>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</si>
  <si>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</si>
  <si>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</si>
  <si>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</si>
  <si>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</si>
  <si>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</si>
  <si>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</si>
  <si>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</si>
  <si>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</si>
  <si>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</si>
  <si>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</si>
  <si>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</si>
  <si>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</si>
  <si>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</si>
  <si>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</si>
  <si>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</si>
  <si>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</si>
  <si>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</si>
  <si>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</si>
  <si>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</si>
  <si>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</si>
  <si>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</si>
  <si>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</si>
  <si>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</si>
  <si>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</si>
  <si>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</si>
  <si>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</si>
  <si>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</si>
  <si>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</si>
  <si>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</si>
  <si>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</si>
  <si>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</si>
  <si>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</si>
  <si>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</si>
  <si>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</si>
  <si>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</si>
  <si>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</si>
  <si>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</si>
  <si>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</si>
  <si>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</si>
  <si>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</si>
  <si>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</si>
  <si>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</si>
  <si>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</si>
  <si>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</si>
  <si>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</si>
  <si>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</si>
  <si>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</si>
  <si>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</si>
  <si>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</si>
  <si>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</si>
  <si>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</si>
  <si>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</si>
  <si>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</si>
  <si>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</si>
  <si>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</si>
  <si>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</si>
  <si>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</si>
  <si>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</si>
  <si>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</si>
  <si>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</si>
  <si>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</si>
  <si>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</si>
  <si>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</si>
  <si>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</si>
  <si>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</si>
  <si>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</si>
  <si>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</si>
  <si>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</si>
  <si>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</si>
  <si>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</si>
  <si>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</si>
  <si>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</si>
  <si>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</si>
  <si>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</si>
  <si>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</si>
  <si>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</si>
  <si>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</si>
  <si>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</si>
  <si>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</si>
  <si>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</si>
  <si>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</si>
  <si>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</si>
  <si>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</si>
  <si>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</si>
  <si>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</si>
  <si>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</si>
  <si>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</si>
  <si>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</si>
  <si>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</si>
  <si>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</si>
  <si>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</si>
  <si>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</si>
  <si>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</si>
  <si>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</si>
  <si>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</si>
  <si>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</si>
  <si>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</si>
  <si>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</si>
  <si>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</si>
  <si>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</si>
  <si>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</si>
  <si>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</si>
  <si>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</si>
  <si>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</si>
  <si>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</si>
  <si>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</si>
  <si>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</si>
  <si>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</si>
  <si>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</si>
  <si>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</si>
  <si>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</si>
  <si>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</si>
  <si>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</si>
  <si>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</si>
  <si>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</si>
  <si>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</si>
  <si>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</si>
  <si>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</si>
  <si>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</si>
  <si>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</si>
  <si>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</si>
  <si>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</si>
  <si>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</si>
  <si>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</si>
  <si>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</si>
  <si>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</si>
  <si>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</si>
  <si>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</si>
  <si>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</si>
  <si>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</si>
  <si>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</si>
  <si>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</si>
  <si>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</si>
  <si>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</si>
  <si>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</si>
  <si>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</si>
  <si>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</si>
  <si>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</si>
  <si>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</si>
  <si>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</si>
  <si>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</si>
  <si>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</si>
  <si>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</si>
  <si>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</si>
  <si>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</si>
  <si>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</si>
  <si>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</si>
  <si>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</si>
  <si>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</si>
  <si>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</si>
  <si>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</si>
  <si>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</si>
  <si>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</si>
  <si>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</si>
  <si>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</si>
  <si>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</si>
  <si>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</si>
  <si>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</si>
  <si>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</si>
  <si>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</si>
  <si>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</si>
  <si>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</si>
  <si>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</si>
  <si>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</si>
  <si>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</si>
  <si>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</si>
  <si>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</si>
  <si>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</si>
  <si>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</si>
  <si>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</si>
  <si>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</si>
  <si>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</si>
  <si>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</si>
  <si>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</si>
  <si>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</si>
  <si>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</si>
  <si>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</si>
  <si>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</si>
  <si>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</si>
  <si>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</si>
  <si>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</si>
  <si>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</si>
  <si>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</si>
  <si>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</si>
  <si>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</si>
  <si>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</si>
  <si>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</si>
  <si>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</si>
  <si>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</si>
  <si>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</si>
  <si>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</si>
  <si>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</si>
  <si>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</si>
  <si>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</si>
  <si>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</si>
  <si>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</si>
  <si>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</si>
  <si>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</si>
  <si>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</si>
  <si>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</si>
  <si>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</si>
  <si>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</si>
  <si>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</si>
  <si>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</si>
  <si>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</si>
  <si>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</si>
  <si>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</si>
  <si>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</si>
  <si>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</si>
  <si>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</si>
  <si>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</si>
  <si>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</si>
  <si>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</si>
  <si>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</si>
  <si>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</si>
  <si>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</si>
  <si>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</si>
  <si>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</si>
  <si>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</si>
  <si>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</si>
  <si>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</si>
  <si>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</si>
  <si>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</si>
  <si>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</si>
  <si>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</si>
  <si>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</si>
  <si>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</si>
  <si>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</si>
  <si>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</si>
  <si>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</si>
  <si>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</si>
  <si>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</si>
  <si>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</si>
  <si>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</si>
  <si>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</si>
  <si>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</si>
  <si>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</si>
  <si>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</si>
  <si>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</si>
  <si>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</si>
  <si>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</si>
  <si>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</si>
  <si>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</si>
  <si>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</si>
  <si>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</si>
  <si>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</si>
  <si>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</si>
  <si>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</si>
  <si>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</si>
  <si>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</si>
  <si>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</si>
  <si>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</si>
  <si>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</si>
  <si>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</si>
  <si>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</si>
  <si>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</si>
  <si>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</si>
  <si>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</si>
  <si>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</si>
  <si>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</si>
  <si>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</si>
  <si>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</si>
  <si>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</si>
  <si>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</si>
  <si>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</si>
  <si>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</si>
  <si>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</si>
  <si>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</si>
  <si>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</si>
  <si>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</si>
  <si>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</si>
  <si>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</si>
  <si>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</si>
  <si>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</si>
  <si>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</si>
  <si>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</si>
  <si>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</si>
  <si>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</si>
  <si>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</si>
  <si>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</si>
  <si>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</si>
  <si>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</si>
  <si>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</si>
  <si>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</si>
  <si>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</si>
  <si>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</si>
  <si>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</si>
  <si>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</si>
  <si>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</si>
  <si>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</si>
  <si>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</si>
  <si>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</si>
  <si>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</si>
  <si>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</si>
  <si>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</si>
  <si>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</si>
  <si>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</si>
  <si>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</si>
  <si>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</si>
  <si>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</si>
  <si>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</si>
  <si>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</si>
  <si>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</si>
  <si>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</si>
  <si>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</si>
  <si>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</si>
  <si>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</si>
  <si>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</si>
  <si>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</si>
  <si>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</si>
  <si>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</si>
  <si>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</si>
  <si>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</si>
  <si>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</si>
  <si>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</si>
  <si>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</si>
  <si>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</si>
  <si>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</si>
  <si>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</si>
  <si>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</si>
  <si>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</si>
  <si>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</si>
  <si>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</si>
  <si>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</si>
  <si>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</si>
  <si>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</si>
  <si>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</si>
  <si>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</si>
  <si>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</si>
  <si>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</si>
  <si>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</si>
  <si>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</si>
  <si>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</si>
  <si>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</si>
  <si>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</si>
  <si>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</si>
  <si>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</si>
  <si>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</si>
  <si>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</si>
  <si>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</si>
  <si>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</si>
  <si>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</si>
  <si>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</si>
  <si>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</si>
  <si>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</si>
  <si>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</si>
  <si>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</si>
  <si>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</si>
  <si>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</si>
  <si>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</si>
  <si>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</si>
  <si>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</si>
  <si>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</si>
  <si>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</si>
  <si>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</si>
  <si>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</si>
  <si>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</si>
  <si>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</si>
  <si>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</si>
  <si>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</si>
  <si>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</si>
  <si>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</si>
  <si>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</si>
  <si>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</si>
  <si>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</si>
  <si>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</si>
  <si>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</si>
  <si>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</si>
  <si>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</si>
  <si>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</si>
  <si>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</si>
  <si>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</si>
  <si>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</si>
  <si>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</si>
  <si>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</si>
  <si>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</si>
  <si>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</si>
  <si>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</si>
  <si>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</si>
  <si>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</si>
  <si>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</si>
  <si>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</si>
  <si>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</si>
  <si>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</si>
  <si>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</si>
  <si>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</si>
  <si>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</si>
  <si>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</si>
  <si>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</si>
  <si>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</si>
  <si>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</si>
  <si>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</si>
  <si>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</si>
  <si>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</si>
  <si>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</si>
  <si>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</si>
  <si>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</si>
  <si>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</si>
  <si>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</si>
  <si>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</si>
  <si>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</si>
  <si>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</si>
  <si>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</si>
  <si>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</si>
  <si>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</si>
  <si>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</si>
  <si>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</si>
  <si>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</si>
  <si>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</si>
  <si>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</si>
  <si>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</si>
  <si>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</si>
  <si>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</si>
  <si>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</si>
  <si>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</si>
  <si>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</si>
  <si>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</si>
  <si>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</si>
  <si>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</si>
  <si>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</si>
  <si>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</si>
  <si>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</si>
  <si>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</si>
  <si>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</si>
  <si>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</si>
  <si>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</si>
  <si>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</si>
  <si>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</si>
  <si>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</si>
  <si>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</si>
  <si>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</si>
  <si>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</si>
  <si>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</si>
  <si>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</si>
  <si>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</si>
  <si>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</si>
  <si>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</si>
  <si>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</si>
  <si>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</si>
  <si>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</si>
  <si>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</si>
  <si>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</si>
  <si>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</si>
  <si>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</si>
  <si>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</si>
  <si>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</si>
  <si>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</si>
  <si>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</si>
  <si>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</si>
  <si>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</si>
  <si>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</si>
  <si>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</si>
  <si>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</si>
  <si>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</si>
  <si>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</si>
  <si>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</si>
  <si>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</si>
  <si>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</si>
  <si>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</si>
  <si>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</si>
  <si>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</si>
  <si>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</si>
  <si>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</si>
  <si>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</si>
  <si>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</si>
  <si>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</si>
  <si>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</si>
  <si>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</si>
  <si>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</si>
  <si>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</si>
  <si>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</si>
  <si>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</si>
  <si>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</si>
  <si>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</si>
  <si>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</si>
  <si>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</si>
  <si>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</si>
  <si>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</si>
  <si>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</si>
  <si>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</si>
  <si>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</si>
  <si>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</si>
  <si>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</si>
  <si>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</si>
  <si>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</si>
  <si>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</si>
  <si>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</si>
  <si>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</si>
  <si>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</si>
  <si>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</si>
  <si>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</si>
  <si>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</si>
  <si>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</si>
  <si>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</si>
  <si>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</si>
  <si>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</si>
  <si>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</si>
  <si>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</si>
  <si>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</si>
  <si>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</si>
  <si>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</si>
  <si>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</si>
  <si>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</si>
  <si>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</si>
  <si>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</si>
  <si>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</si>
  <si>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</si>
  <si>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</si>
  <si>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</si>
  <si>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</si>
  <si>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</si>
  <si>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</si>
  <si>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</si>
  <si>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</si>
  <si>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</si>
  <si>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</si>
  <si>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</si>
  <si>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</si>
  <si>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</si>
  <si>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</si>
  <si>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</si>
  <si>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</si>
  <si>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</si>
  <si>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</si>
  <si>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</si>
  <si>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</si>
  <si>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</si>
  <si>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</si>
  <si>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</si>
  <si>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</si>
  <si>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</si>
  <si>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</si>
  <si>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</si>
  <si>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</si>
  <si>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</si>
  <si>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</si>
  <si>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</si>
  <si>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</si>
  <si>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</si>
  <si>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</si>
  <si>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</si>
  <si>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</si>
  <si>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</si>
  <si>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</si>
  <si>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</si>
  <si>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</si>
  <si>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</si>
  <si>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</si>
  <si>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</si>
  <si>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</si>
  <si>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</si>
  <si>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</si>
  <si>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</si>
  <si>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</si>
  <si>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</si>
  <si>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</si>
  <si>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</si>
  <si>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</si>
  <si>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</si>
  <si>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</si>
  <si>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</si>
  <si>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</si>
  <si>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</si>
  <si>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</si>
  <si>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</si>
  <si>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</si>
  <si>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</si>
  <si>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</si>
  <si>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</si>
  <si>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</si>
  <si>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</si>
  <si>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</si>
  <si>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</si>
  <si>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</si>
  <si>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</si>
  <si>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</si>
  <si>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</si>
  <si>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</si>
  <si>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</si>
  <si>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</si>
  <si>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</si>
  <si>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</si>
  <si>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</si>
  <si>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</si>
  <si>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</si>
  <si>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</si>
  <si>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</si>
  <si>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</si>
  <si>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</si>
  <si>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</si>
  <si>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</si>
  <si>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</si>
  <si>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</si>
  <si>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</si>
  <si>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</si>
  <si>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</si>
  <si>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</si>
  <si>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</si>
  <si>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</si>
  <si>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</si>
  <si>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</si>
  <si>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</si>
  <si>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</si>
  <si>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</si>
  <si>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</si>
  <si>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</si>
  <si>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</si>
  <si>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</si>
  <si>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</si>
  <si>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</si>
  <si>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</si>
  <si>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</si>
  <si>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</si>
  <si>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</si>
  <si>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</si>
  <si>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</si>
  <si>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</si>
  <si>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</si>
  <si>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</si>
  <si>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</si>
  <si>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</si>
  <si>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</si>
  <si>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</si>
  <si>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</si>
  <si>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</si>
  <si>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</si>
  <si>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</si>
  <si>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</si>
  <si>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</si>
  <si>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</si>
  <si>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</si>
  <si>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</si>
  <si>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</si>
  <si>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</si>
  <si>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</si>
  <si>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</si>
  <si>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</si>
  <si>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</si>
  <si>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</si>
  <si>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</si>
  <si>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</si>
  <si>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</si>
  <si>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</si>
  <si>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</si>
  <si>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</si>
  <si>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</si>
  <si>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</si>
  <si>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</si>
  <si>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</si>
  <si>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</si>
  <si>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</si>
  <si>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</si>
  <si>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</si>
  <si>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</si>
  <si>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</si>
  <si>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</si>
  <si>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</si>
  <si>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</si>
  <si>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</si>
  <si>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</si>
  <si>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</si>
  <si>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</si>
  <si>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</si>
  <si>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</si>
  <si>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</si>
  <si>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</si>
  <si>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</si>
  <si>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</si>
  <si>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</si>
  <si>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</si>
  <si>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</si>
  <si>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</si>
  <si>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</si>
  <si>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</si>
  <si>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</si>
  <si>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</si>
  <si>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</si>
  <si>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</si>
  <si>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</si>
  <si>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</si>
  <si>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</si>
  <si>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</si>
  <si>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</si>
  <si>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</si>
  <si>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</si>
  <si>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</si>
  <si>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</si>
  <si>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</si>
  <si>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</si>
  <si>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</si>
  <si>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</si>
  <si>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</si>
  <si>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</si>
  <si>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</si>
  <si>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</si>
  <si>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</si>
  <si>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</si>
  <si>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</si>
  <si>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</si>
  <si>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</si>
  <si>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</si>
  <si>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</si>
  <si>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</si>
  <si>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</si>
  <si>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</si>
  <si>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</si>
  <si>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</si>
  <si>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</si>
  <si>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</si>
  <si>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</si>
  <si>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</si>
  <si>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</si>
  <si>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</si>
  <si>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</si>
  <si>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</si>
  <si>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</si>
  <si>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</si>
  <si>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</si>
  <si>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</si>
  <si>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</si>
  <si>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</si>
  <si>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</si>
  <si>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</si>
  <si>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</si>
  <si>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</si>
  <si>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</si>
  <si>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</si>
  <si>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</si>
  <si>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</si>
  <si>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</si>
  <si>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</si>
  <si>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</si>
  <si>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</si>
  <si>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</si>
  <si>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</si>
  <si>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</si>
  <si>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</si>
  <si>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</si>
  <si>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</si>
  <si>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</si>
  <si>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</si>
  <si>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</si>
  <si>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</si>
  <si>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</si>
  <si>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</si>
  <si>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</si>
  <si>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</si>
  <si>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</si>
  <si>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</si>
  <si>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</si>
  <si>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</si>
  <si>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</si>
  <si>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</si>
  <si>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</si>
  <si>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</si>
  <si>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</si>
  <si>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</si>
  <si>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</si>
  <si>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</si>
  <si>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</si>
  <si>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</si>
  <si>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</si>
  <si>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</si>
  <si>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</si>
  <si>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</si>
  <si>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</si>
  <si>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</si>
  <si>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</si>
  <si>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</si>
  <si>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</si>
  <si>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</si>
  <si>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</si>
  <si>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</si>
  <si>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</si>
  <si>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</si>
  <si>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</si>
  <si>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</si>
  <si>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</si>
  <si>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</si>
  <si>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</si>
  <si>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</si>
  <si>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</si>
  <si>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</si>
  <si>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</si>
  <si>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</si>
  <si>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</si>
  <si>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</si>
  <si>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</si>
  <si>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</si>
  <si>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</si>
  <si>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</si>
  <si>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</si>
  <si>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</si>
  <si>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</si>
  <si>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</si>
  <si>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</si>
  <si>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</si>
  <si>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</si>
  <si>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</si>
  <si>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</si>
  <si>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</si>
  <si>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</si>
  <si>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</si>
  <si>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</si>
  <si>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</si>
  <si>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</si>
  <si>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</si>
  <si>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</si>
  <si>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</si>
  <si>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</si>
  <si>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</si>
  <si>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</si>
  <si>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</si>
  <si>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</si>
  <si>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</si>
  <si>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</si>
  <si>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</si>
  <si>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</si>
  <si>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</si>
  <si>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</si>
  <si>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</si>
  <si>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</si>
  <si>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</si>
  <si>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</si>
  <si>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</si>
  <si>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</si>
  <si>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</si>
  <si>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</si>
  <si>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</si>
  <si>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</si>
  <si>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</si>
  <si>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</si>
  <si>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</si>
  <si>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</si>
  <si>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</si>
  <si>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</si>
  <si>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</si>
  <si>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</si>
  <si>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</si>
  <si>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</si>
  <si>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</si>
  <si>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</si>
  <si>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</si>
  <si>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</si>
  <si>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</si>
  <si>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</si>
  <si>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</si>
  <si>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</si>
  <si>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</si>
  <si>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</si>
  <si>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</si>
  <si>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</si>
  <si>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</si>
  <si>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</si>
  <si>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</si>
  <si>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</si>
  <si>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</si>
  <si>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</si>
  <si>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</si>
  <si>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</si>
  <si>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</si>
  <si>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</si>
  <si>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</si>
  <si>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</si>
  <si>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</si>
  <si>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</si>
  <si>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</si>
  <si>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</si>
  <si>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</si>
  <si>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</si>
  <si>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</si>
  <si>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</si>
  <si>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</si>
  <si>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</si>
  <si>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</si>
  <si>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</si>
  <si>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</si>
  <si>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</si>
  <si>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</si>
  <si>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</si>
  <si>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</si>
  <si>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</si>
  <si>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</si>
  <si>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</si>
  <si>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</si>
  <si>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</si>
  <si>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</si>
  <si>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</si>
  <si>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</si>
  <si>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</si>
  <si>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</si>
  <si>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</si>
  <si>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</si>
  <si>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</si>
  <si>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</si>
  <si>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</si>
  <si>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</si>
  <si>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</si>
  <si>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</si>
  <si>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</si>
  <si>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</si>
  <si>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</si>
  <si>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</si>
  <si>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</si>
  <si>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</si>
  <si>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</si>
  <si>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</si>
  <si>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</si>
  <si>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</si>
  <si>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</si>
  <si>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</si>
  <si>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</si>
  <si>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</si>
  <si>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</si>
  <si>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</si>
  <si>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</si>
  <si>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</si>
  <si>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</si>
  <si>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</si>
  <si>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</si>
  <si>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</si>
  <si>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</si>
  <si>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</si>
  <si>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</si>
  <si>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</si>
  <si>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</si>
  <si>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</si>
  <si>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</si>
  <si>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</si>
  <si>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</si>
  <si>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</si>
  <si>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</si>
  <si>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</si>
  <si>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</si>
  <si>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</si>
  <si>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</si>
  <si>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</si>
  <si>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</si>
  <si>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</si>
  <si>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</si>
  <si>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</si>
  <si>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</si>
  <si>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</si>
  <si>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</si>
  <si>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</si>
  <si>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</si>
  <si>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</si>
  <si>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</si>
  <si>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</si>
  <si>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</si>
  <si>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</si>
  <si>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</si>
  <si>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</si>
  <si>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</si>
  <si>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</si>
  <si>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</si>
  <si>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</si>
  <si>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</si>
  <si>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</si>
  <si>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</si>
  <si>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</si>
  <si>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</si>
  <si>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</si>
  <si>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</si>
  <si>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</si>
  <si>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</si>
  <si>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</si>
  <si>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</si>
  <si>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</si>
  <si>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</si>
  <si>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</si>
  <si>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</si>
  <si>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</si>
  <si>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</si>
  <si>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</si>
  <si>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</si>
  <si>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</si>
  <si>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</si>
  <si>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</si>
  <si>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</si>
  <si>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</si>
  <si>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</si>
  <si>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</si>
  <si>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</si>
  <si>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</si>
  <si>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</si>
  <si>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</si>
  <si>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</si>
  <si>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</si>
  <si>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</si>
  <si>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</si>
  <si>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</si>
  <si>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</si>
  <si>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</si>
  <si>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</si>
  <si>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</si>
  <si>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</si>
  <si>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</si>
  <si>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</si>
  <si>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</si>
  <si>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</si>
  <si>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</si>
  <si>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</si>
  <si>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</si>
  <si>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</si>
  <si>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</si>
  <si>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</si>
  <si>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</si>
  <si>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</si>
  <si>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</si>
  <si>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</si>
  <si>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</si>
  <si>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</si>
  <si>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</si>
  <si>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</si>
  <si>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</si>
  <si>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</si>
  <si>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</si>
  <si>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</si>
  <si>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</si>
  <si>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</si>
  <si>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</si>
  <si>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</si>
  <si>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</si>
  <si>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</si>
  <si>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</si>
  <si>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</si>
  <si>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</si>
  <si>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</si>
  <si>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</si>
  <si>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</si>
  <si>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</si>
  <si>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</si>
  <si>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</si>
  <si>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</si>
  <si>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</si>
  <si>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</si>
  <si>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</si>
  <si>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</si>
  <si>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</si>
  <si>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</si>
  <si>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</si>
  <si>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</si>
  <si>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</si>
  <si>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</si>
  <si>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</si>
  <si>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</si>
  <si>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</si>
  <si>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</si>
  <si>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</si>
  <si>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</si>
  <si>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</si>
  <si>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</si>
  <si>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</si>
  <si>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</si>
  <si>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</si>
  <si>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</si>
  <si>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</si>
  <si>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</si>
  <si>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</si>
  <si>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</si>
  <si>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</si>
  <si>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</si>
  <si>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</si>
  <si>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</si>
  <si>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</si>
  <si>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</si>
  <si>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</si>
  <si>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</si>
  <si>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</si>
  <si>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</si>
  <si>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</si>
  <si>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</si>
  <si>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</si>
  <si>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</si>
  <si>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</si>
  <si>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</si>
  <si>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</si>
  <si>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</si>
  <si>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</si>
  <si>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</si>
  <si>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</si>
  <si>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</si>
  <si>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</si>
  <si>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</si>
  <si>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</si>
  <si>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</si>
  <si>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</si>
  <si>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</si>
  <si>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</si>
  <si>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</si>
  <si>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</si>
  <si>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</si>
  <si>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</si>
  <si>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</si>
  <si>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</si>
  <si>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</si>
  <si>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</si>
  <si>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</si>
  <si>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</si>
  <si>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</si>
  <si>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</si>
  <si>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</si>
  <si>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</si>
  <si>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</si>
  <si>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</si>
  <si>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</si>
  <si>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</si>
  <si>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</si>
  <si>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</si>
  <si>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</si>
  <si>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</si>
  <si>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</si>
  <si>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</si>
  <si>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</si>
  <si>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</si>
  <si>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</si>
  <si>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</si>
  <si>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</si>
  <si>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</si>
  <si>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</si>
  <si>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</si>
  <si>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</si>
  <si>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</si>
  <si>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</si>
  <si>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</si>
  <si>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</si>
  <si>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</si>
  <si>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</si>
  <si>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</si>
  <si>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</si>
  <si>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</si>
  <si>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</si>
  <si>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</si>
  <si>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</si>
  <si>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</si>
  <si>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</si>
  <si>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</si>
  <si>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</si>
  <si>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</si>
  <si>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</si>
  <si>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</si>
  <si>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</si>
  <si>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</si>
  <si>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</si>
  <si>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</si>
  <si>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</si>
  <si>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</si>
  <si>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</si>
  <si>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</si>
  <si>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</si>
  <si>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</si>
  <si>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</si>
  <si>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</si>
  <si>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</si>
  <si>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</si>
  <si>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</si>
  <si>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</si>
  <si>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</si>
  <si>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</si>
  <si>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</si>
  <si>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</si>
  <si>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</si>
  <si>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</si>
  <si>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</si>
  <si>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</si>
  <si>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</si>
  <si>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</si>
  <si>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</si>
  <si>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</si>
  <si>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</si>
  <si>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</si>
  <si>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</si>
  <si>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</si>
  <si>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</si>
  <si>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</si>
  <si>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</si>
  <si>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</si>
  <si>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</si>
  <si>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</si>
  <si>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</si>
  <si>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</si>
  <si>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</si>
  <si>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</si>
  <si>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</si>
  <si>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</si>
  <si>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</si>
  <si>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</si>
  <si>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</si>
  <si>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</si>
  <si>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</si>
  <si>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</si>
  <si>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</si>
  <si>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</si>
  <si>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</si>
  <si>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</si>
  <si>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</si>
  <si>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</si>
  <si>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</si>
  <si>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</si>
  <si>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</si>
  <si>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</si>
  <si>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</si>
  <si>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</si>
  <si>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</si>
  <si>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</si>
  <si>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</si>
  <si>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</si>
  <si>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</si>
  <si>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</si>
  <si>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</si>
  <si>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</si>
  <si>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</si>
  <si>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</si>
  <si>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</si>
  <si>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</si>
  <si>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</si>
  <si>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</si>
  <si>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</si>
  <si>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</si>
  <si>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</si>
  <si>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</si>
  <si>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</si>
  <si>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</si>
  <si>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</si>
  <si>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</si>
  <si>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</si>
  <si>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</si>
  <si>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</si>
  <si>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</si>
  <si>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</si>
  <si>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</si>
  <si>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</si>
  <si>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</si>
  <si>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</si>
  <si>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</si>
  <si>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</si>
  <si>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</si>
  <si>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</si>
  <si>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</si>
  <si>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</si>
  <si>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</si>
  <si>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</si>
  <si>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</si>
  <si>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</si>
  <si>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</si>
  <si>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</si>
  <si>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</si>
  <si>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</si>
  <si>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</si>
  <si>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</si>
  <si>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</si>
  <si>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</si>
  <si>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</si>
  <si>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</si>
  <si>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</si>
  <si>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</si>
  <si>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</si>
  <si>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</si>
  <si>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</si>
  <si>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</si>
  <si>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</si>
  <si>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</si>
  <si>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</si>
  <si>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</si>
  <si>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</si>
  <si>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</si>
  <si>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</si>
  <si>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</si>
  <si>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</si>
  <si>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</si>
  <si>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</si>
  <si>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</si>
  <si>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</si>
  <si>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</si>
  <si>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</si>
  <si>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</si>
  <si>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</si>
  <si>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</si>
  <si>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</si>
  <si>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</si>
  <si>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</si>
  <si>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</si>
  <si>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</si>
  <si>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</si>
  <si>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</si>
  <si>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</si>
  <si>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</si>
  <si>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</si>
  <si>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</si>
  <si>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</si>
  <si>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</si>
  <si>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</si>
  <si>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</si>
  <si>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</si>
  <si>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</si>
  <si>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</si>
  <si>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</si>
  <si>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</si>
  <si>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</si>
  <si>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</si>
  <si>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</si>
  <si>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</si>
  <si>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</si>
  <si>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</si>
  <si>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</si>
  <si>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</si>
  <si>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</si>
  <si>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</si>
  <si>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</si>
  <si>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</si>
  <si>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</si>
  <si>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</si>
  <si>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</si>
  <si>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</si>
  <si>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</si>
  <si>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</si>
  <si>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</si>
  <si>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</si>
  <si>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</si>
  <si>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</si>
  <si>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</si>
  <si>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</si>
  <si>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</si>
  <si>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</si>
  <si>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</si>
  <si>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</si>
  <si>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</si>
  <si>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</si>
  <si>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</si>
  <si>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</si>
  <si>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</si>
  <si>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</si>
  <si>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</si>
  <si>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</si>
  <si>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</si>
  <si>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</si>
  <si>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</si>
  <si>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</si>
  <si>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</si>
  <si>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</si>
  <si>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</si>
  <si>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</si>
  <si>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</si>
  <si>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</si>
  <si>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</si>
  <si>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</si>
  <si>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</si>
  <si>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</si>
  <si>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</si>
  <si>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</si>
  <si>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</si>
  <si>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</si>
  <si>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</si>
  <si>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</si>
  <si>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</si>
  <si>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</si>
  <si>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</si>
  <si>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</si>
  <si>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</si>
  <si>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</si>
  <si>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</si>
  <si>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</si>
  <si>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</si>
  <si>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</si>
  <si>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</si>
  <si>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</si>
  <si>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</si>
  <si>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</si>
  <si>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</si>
  <si>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</si>
  <si>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</si>
  <si>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</si>
  <si>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</si>
  <si>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</si>
  <si>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</si>
  <si>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</si>
  <si>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</si>
  <si>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</si>
  <si>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</si>
  <si>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</si>
  <si>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</si>
  <si>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</si>
  <si>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</si>
  <si>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</si>
  <si>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</si>
  <si>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</si>
  <si>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</si>
  <si>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</si>
  <si>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</si>
  <si>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</si>
  <si>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</si>
  <si>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</si>
  <si>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</si>
  <si>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</si>
  <si>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</si>
  <si>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</si>
  <si>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</si>
  <si>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</si>
  <si>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</si>
  <si>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</si>
  <si>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</si>
  <si>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</si>
  <si>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</si>
  <si>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</si>
  <si>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</si>
  <si>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</si>
  <si>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</si>
  <si>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</si>
  <si>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</si>
  <si>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</si>
  <si>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</si>
  <si>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</si>
  <si>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</si>
  <si>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</si>
  <si>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</si>
  <si>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</si>
  <si>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</si>
  <si>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</si>
  <si>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</si>
  <si>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</si>
  <si>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</si>
  <si>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</si>
  <si>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</si>
  <si>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</si>
  <si>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</si>
  <si>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</si>
  <si>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</si>
  <si>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</si>
  <si>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</si>
  <si>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</si>
  <si>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</si>
  <si>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</si>
  <si>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</si>
  <si>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</si>
  <si>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</si>
  <si>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</si>
  <si>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</si>
  <si>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</si>
  <si>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</si>
  <si>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</si>
  <si>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</si>
  <si>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</si>
  <si>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</si>
  <si>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</si>
  <si>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</si>
  <si>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</si>
  <si>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</si>
  <si>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</si>
  <si>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</si>
  <si>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</si>
  <si>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</si>
  <si>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</si>
  <si>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</si>
  <si>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</si>
  <si>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</si>
  <si>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</si>
  <si>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</si>
  <si>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</si>
  <si>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</si>
  <si>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</si>
  <si>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</si>
  <si>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</si>
  <si>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</si>
  <si>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</si>
  <si>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</si>
  <si>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</si>
  <si>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</si>
  <si>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</si>
  <si>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</si>
  <si>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</si>
  <si>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</si>
  <si>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</si>
  <si>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</si>
  <si>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</si>
  <si>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</si>
  <si>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</si>
  <si>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</si>
  <si>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</si>
  <si>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</si>
  <si>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</si>
  <si>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</si>
  <si>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</si>
  <si>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</si>
  <si>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</si>
  <si>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</si>
  <si>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</si>
  <si>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</si>
  <si>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</si>
  <si>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</si>
  <si>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</si>
  <si>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</si>
  <si>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</si>
  <si>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</si>
  <si>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</si>
  <si>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</si>
  <si>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</si>
  <si>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</si>
  <si>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</si>
  <si>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</si>
  <si>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</si>
  <si>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</si>
  <si>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</si>
  <si>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</si>
  <si>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</si>
  <si>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</si>
  <si>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</si>
  <si>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</si>
  <si>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</si>
  <si>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</si>
  <si>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</si>
  <si>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</si>
  <si>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</si>
  <si>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</si>
  <si>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</si>
  <si>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</si>
  <si>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</si>
  <si>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</si>
  <si>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</si>
  <si>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</si>
  <si>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</si>
  <si>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</si>
  <si>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</si>
  <si>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</si>
  <si>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</si>
  <si>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</si>
  <si>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</si>
  <si>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</si>
  <si>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</si>
  <si>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</si>
  <si>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</si>
  <si>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</si>
  <si>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</si>
  <si>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</si>
  <si>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</si>
  <si>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</si>
  <si>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</si>
  <si>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</si>
  <si>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</si>
  <si>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</si>
  <si>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</si>
  <si>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</si>
  <si>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</si>
  <si>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</si>
  <si>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</si>
  <si>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</si>
  <si>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</si>
  <si>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</si>
  <si>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</si>
  <si>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</si>
  <si>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</si>
  <si>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</si>
  <si>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</si>
  <si>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</si>
  <si>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</si>
  <si>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</si>
  <si>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</si>
  <si>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</si>
  <si>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</si>
  <si>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</si>
  <si>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</si>
  <si>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</si>
  <si>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</si>
  <si>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</si>
  <si>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</si>
  <si>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</si>
  <si>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</si>
  <si>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</si>
  <si>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</si>
  <si>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</si>
  <si>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</si>
  <si>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</si>
  <si>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</si>
  <si>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</si>
  <si>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</si>
  <si>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</si>
  <si>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</si>
  <si>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</si>
  <si>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</si>
  <si>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</si>
  <si>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</si>
  <si>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</si>
  <si>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</si>
  <si>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</si>
  <si>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</si>
  <si>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</si>
  <si>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</si>
  <si>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</si>
  <si>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</si>
  <si>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</si>
  <si>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</si>
  <si>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</si>
  <si>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</si>
  <si>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</si>
  <si>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</si>
  <si>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</si>
  <si>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</si>
  <si>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</si>
  <si>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</si>
  <si>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</si>
  <si>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</si>
  <si>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</si>
  <si>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</si>
  <si>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</si>
  <si>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</si>
  <si>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</si>
  <si>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</si>
  <si>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</si>
  <si>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</si>
  <si>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</si>
  <si>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</si>
  <si>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</si>
  <si>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</si>
  <si>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</si>
  <si>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</si>
  <si>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</si>
  <si>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</si>
  <si>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</si>
  <si>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</si>
  <si>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</si>
  <si>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</si>
  <si>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</si>
  <si>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</si>
  <si>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</si>
  <si>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</si>
  <si>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</si>
  <si>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</si>
  <si>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</si>
  <si>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</si>
  <si>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</si>
  <si>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</si>
  <si>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</si>
  <si>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</si>
  <si>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</si>
  <si>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</si>
  <si>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</si>
  <si>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</si>
  <si>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</si>
  <si>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</si>
  <si>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</si>
  <si>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</si>
  <si>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</si>
  <si>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</si>
  <si>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</si>
  <si>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</si>
  <si>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</si>
  <si>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</si>
  <si>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</si>
  <si>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</si>
  <si>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</si>
  <si>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</si>
  <si>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</si>
  <si>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</si>
  <si>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</si>
  <si>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</si>
  <si>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</si>
  <si>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</si>
  <si>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</si>
  <si>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</si>
  <si>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</si>
  <si>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</si>
  <si>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</si>
  <si>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</si>
  <si>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</si>
  <si>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</si>
  <si>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</si>
  <si>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</si>
  <si>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</si>
  <si>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</si>
  <si>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</si>
  <si>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</si>
  <si>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</si>
  <si>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</si>
  <si>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</si>
  <si>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</si>
  <si>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</si>
  <si>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</si>
  <si>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</si>
  <si>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</si>
  <si>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</si>
  <si>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</si>
  <si>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</si>
  <si>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</si>
  <si>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</si>
  <si>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</si>
  <si>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</si>
  <si>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</si>
  <si>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</si>
  <si>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</si>
  <si>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</si>
  <si>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</si>
  <si>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</si>
  <si>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</si>
  <si>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</si>
  <si>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</si>
  <si>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</si>
  <si>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</si>
  <si>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</si>
  <si>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</si>
  <si>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</si>
  <si>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</si>
  <si>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</si>
  <si>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</si>
  <si>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</si>
  <si>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</si>
  <si>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</si>
  <si>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</si>
  <si>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</si>
  <si>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</si>
  <si>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</si>
  <si>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</si>
  <si>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</si>
  <si>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</si>
  <si>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</si>
  <si>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</si>
  <si>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</si>
  <si>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</si>
  <si>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</si>
  <si>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</si>
  <si>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</si>
  <si>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</si>
  <si>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</si>
  <si>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</si>
  <si>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</si>
  <si>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</si>
  <si>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</si>
  <si>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</si>
  <si>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</si>
  <si>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</si>
  <si>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</si>
  <si>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</si>
  <si>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</si>
  <si>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</si>
  <si>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</si>
  <si>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</si>
  <si>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</si>
  <si>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</si>
  <si>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</si>
  <si>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</si>
  <si>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</si>
  <si>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</si>
  <si>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</si>
  <si>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</si>
  <si>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</si>
  <si>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</si>
  <si>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</si>
  <si>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</si>
  <si>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</si>
  <si>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</si>
  <si>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</si>
  <si>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</si>
  <si>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</si>
  <si>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</si>
  <si>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</si>
  <si>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</si>
  <si>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</si>
  <si>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</si>
  <si>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</si>
  <si>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</si>
  <si>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</si>
  <si>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</si>
  <si>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</si>
  <si>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</si>
  <si>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</si>
  <si>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</si>
  <si>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</si>
  <si>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</si>
  <si>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</si>
  <si>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</si>
  <si>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</si>
  <si>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</si>
  <si>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</si>
  <si>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</si>
  <si>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</si>
  <si>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</si>
  <si>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</si>
  <si>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</si>
  <si>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</si>
  <si>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</si>
  <si>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</si>
  <si>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</si>
  <si>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</si>
  <si>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</si>
  <si>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</si>
  <si>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</si>
  <si>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</si>
  <si>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</si>
  <si>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</si>
  <si>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</si>
  <si>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</si>
  <si>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</si>
  <si>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</si>
  <si>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</si>
  <si>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</si>
  <si>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</si>
  <si>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</si>
  <si>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</si>
  <si>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</si>
  <si>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</si>
  <si>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</si>
  <si>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</si>
  <si>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</si>
  <si>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</si>
  <si>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</si>
  <si>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</si>
  <si>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</si>
  <si>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</si>
  <si>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</si>
  <si>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</si>
  <si>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</si>
  <si>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</si>
  <si>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</si>
  <si>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</si>
  <si>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</si>
  <si>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</si>
  <si>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</si>
  <si>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</si>
  <si>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</si>
  <si>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</si>
  <si>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</si>
  <si>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</si>
  <si>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</si>
  <si>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</si>
  <si>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</si>
  <si>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</si>
  <si>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</si>
  <si>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</si>
  <si>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</si>
  <si>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</si>
  <si>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</si>
  <si>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</si>
  <si>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</si>
  <si>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</si>
  <si>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</si>
  <si>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</si>
  <si>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</si>
  <si>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</si>
  <si>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</si>
  <si>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</si>
  <si>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</si>
  <si>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</si>
  <si>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</si>
  <si>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</si>
  <si>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</si>
  <si>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</si>
  <si>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</si>
  <si>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</si>
  <si>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</si>
  <si>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</si>
  <si>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</si>
  <si>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</si>
  <si>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</si>
  <si>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</si>
  <si>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</si>
  <si>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</si>
  <si>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</si>
  <si>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</si>
  <si>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</si>
  <si>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</si>
  <si>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</si>
  <si>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</si>
  <si>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</si>
  <si>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</si>
  <si>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</si>
  <si>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</si>
  <si>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</si>
  <si>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</si>
  <si>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</si>
  <si>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</si>
  <si>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</si>
  <si>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</si>
  <si>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</si>
  <si>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</si>
  <si>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</si>
  <si>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</si>
  <si>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</si>
  <si>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</si>
  <si>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</si>
  <si>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</si>
  <si>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</si>
  <si>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</si>
  <si>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</si>
  <si>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</si>
  <si>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</si>
  <si>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</si>
  <si>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</si>
  <si>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</si>
  <si>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</si>
  <si>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</si>
  <si>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</si>
  <si>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</si>
  <si>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</si>
  <si>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</si>
  <si>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</si>
  <si>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</si>
  <si>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</si>
  <si>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</si>
  <si>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</si>
  <si>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</si>
  <si>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</si>
  <si>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</si>
  <si>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</si>
  <si>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</si>
  <si>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</si>
  <si>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</si>
  <si>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</si>
  <si>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</si>
  <si>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</si>
  <si>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</si>
  <si>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</si>
  <si>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</si>
  <si>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</si>
  <si>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</si>
  <si>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</si>
  <si>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</si>
  <si>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</si>
  <si>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</si>
  <si>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</si>
  <si>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</si>
  <si>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</si>
  <si>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</si>
  <si>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</si>
  <si>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</si>
  <si>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</si>
  <si>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</si>
  <si>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</si>
  <si>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</si>
  <si>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</si>
  <si>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</si>
  <si>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</si>
  <si>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</si>
  <si>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</si>
  <si>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</si>
  <si>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</si>
  <si>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</si>
  <si>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</si>
  <si>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</si>
  <si>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</si>
  <si>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</si>
  <si>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</si>
  <si>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</si>
  <si>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</si>
  <si>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</si>
  <si>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</si>
  <si>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</si>
  <si>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</si>
  <si>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</si>
  <si>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</si>
  <si>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</si>
  <si>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</si>
  <si>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</si>
  <si>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</si>
  <si>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</si>
  <si>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</si>
  <si>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</si>
  <si>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</si>
  <si>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</si>
  <si>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</si>
  <si>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</si>
  <si>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</si>
  <si>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</si>
  <si>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</si>
  <si>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</si>
  <si>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</si>
  <si>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</si>
  <si>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</si>
  <si>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</si>
  <si>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</si>
  <si>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</si>
  <si>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</si>
  <si>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</si>
  <si>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</si>
  <si>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</si>
  <si>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</si>
  <si>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</si>
  <si>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</si>
  <si>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</si>
  <si>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</si>
  <si>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</si>
  <si>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</si>
  <si>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</si>
  <si>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</si>
  <si>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</si>
  <si>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</si>
  <si>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</si>
  <si>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</si>
  <si>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</si>
  <si>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</si>
  <si>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</si>
  <si>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</si>
  <si>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</si>
  <si>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</si>
  <si>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</si>
  <si>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</si>
  <si>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</si>
  <si>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</si>
  <si>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</si>
  <si>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</si>
  <si>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</si>
  <si>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</si>
  <si>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</si>
  <si>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</si>
  <si>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</si>
  <si>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</si>
  <si>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</si>
  <si>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</si>
  <si>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</si>
  <si>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</si>
  <si>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</si>
  <si>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</si>
  <si>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</si>
  <si>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</si>
  <si>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</si>
  <si>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</si>
  <si>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</si>
  <si>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</si>
  <si>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</si>
  <si>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</si>
  <si>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</si>
  <si>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</si>
  <si>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</si>
  <si>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</si>
  <si>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</si>
  <si>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</si>
  <si>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</si>
  <si>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</si>
  <si>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</si>
  <si>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</si>
  <si>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</si>
  <si>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</si>
  <si>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</si>
  <si>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</si>
  <si>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</si>
  <si>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</si>
  <si>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</si>
  <si>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</si>
  <si>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</si>
  <si>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</si>
  <si>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</si>
  <si>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</si>
  <si>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</si>
  <si>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</si>
  <si>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</si>
  <si>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</si>
  <si>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</si>
  <si>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</si>
  <si>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</si>
  <si>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</si>
  <si>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</si>
  <si>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</si>
  <si>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</si>
  <si>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</si>
  <si>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</si>
  <si>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</si>
  <si>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</si>
  <si>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</si>
  <si>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</si>
  <si>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</si>
  <si>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</si>
  <si>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</si>
  <si>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</si>
  <si>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</si>
  <si>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</si>
  <si>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</si>
  <si>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</si>
  <si>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</si>
  <si>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</si>
  <si>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</si>
  <si>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</si>
  <si>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</si>
  <si>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</si>
  <si>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</si>
  <si>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</si>
  <si>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</si>
  <si>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</si>
  <si>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</si>
  <si>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</si>
  <si>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</si>
  <si>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</si>
  <si>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</si>
  <si>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</si>
  <si>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</si>
  <si>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</si>
  <si>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</si>
  <si>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</si>
  <si>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</si>
  <si>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</si>
  <si>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</si>
  <si>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</si>
  <si>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</si>
  <si>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</si>
  <si>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</si>
  <si>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</si>
  <si>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</si>
  <si>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</si>
  <si>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</si>
  <si>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</si>
  <si>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</si>
  <si>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</si>
  <si>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</si>
  <si>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</si>
  <si>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</si>
  <si>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</si>
  <si>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</si>
  <si>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</si>
  <si>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</si>
  <si>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</si>
  <si>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</si>
  <si>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</si>
  <si>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</si>
  <si>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</si>
  <si>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</si>
  <si>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</si>
  <si>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</si>
  <si>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</si>
  <si>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</si>
  <si>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</si>
  <si>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</si>
  <si>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</si>
  <si>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</si>
  <si>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</si>
  <si>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</si>
  <si>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</si>
  <si>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</si>
  <si>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</si>
  <si>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</si>
  <si>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</si>
  <si>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</si>
  <si>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</si>
  <si>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</si>
  <si>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</si>
  <si>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</si>
  <si>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</si>
  <si>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</si>
  <si>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</si>
  <si>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</si>
  <si>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</si>
  <si>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</si>
  <si>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</si>
  <si>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</si>
  <si>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</si>
  <si>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</si>
  <si>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</si>
  <si>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</si>
  <si>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</si>
  <si>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</si>
  <si>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</si>
  <si>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</si>
  <si>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</si>
  <si>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</si>
  <si>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</si>
  <si>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</si>
  <si>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</si>
  <si>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</si>
  <si>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</si>
  <si>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</si>
  <si>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</si>
  <si>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</si>
  <si>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</si>
  <si>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</si>
  <si>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</si>
  <si>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</si>
  <si>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</si>
  <si>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</si>
  <si>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</si>
  <si>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</si>
  <si>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</si>
  <si>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</si>
  <si>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</si>
  <si>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</si>
  <si>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</si>
  <si>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</si>
  <si>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</si>
  <si>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</si>
  <si>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</si>
  <si>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</si>
  <si>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</si>
  <si>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</si>
  <si>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</si>
  <si>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</si>
  <si>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</si>
  <si>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</si>
  <si>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</si>
  <si>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</si>
  <si>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</si>
  <si>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</si>
  <si>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</si>
  <si>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</si>
  <si>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</si>
  <si>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</si>
  <si>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</si>
  <si>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</si>
  <si>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</si>
  <si>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</si>
  <si>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</si>
  <si>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</si>
  <si>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</si>
  <si>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</si>
  <si>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</si>
  <si>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</si>
  <si>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</si>
  <si>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</si>
  <si>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</si>
  <si>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</si>
  <si>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</si>
  <si>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</si>
  <si>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</si>
  <si>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</si>
  <si>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</si>
  <si>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</si>
  <si>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</si>
  <si>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</si>
  <si>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</si>
  <si>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</si>
  <si>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</si>
  <si>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</si>
  <si>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</si>
  <si>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</si>
  <si>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</si>
  <si>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</si>
  <si>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</si>
  <si>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</si>
  <si>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</si>
  <si>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</si>
  <si>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</si>
  <si>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</si>
  <si>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</si>
  <si>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</si>
  <si>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</si>
  <si>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</si>
  <si>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</si>
  <si>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</si>
  <si>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</si>
  <si>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</si>
  <si>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</si>
  <si>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</si>
  <si>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</si>
  <si>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</si>
  <si>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</si>
  <si>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</si>
  <si>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</si>
  <si>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</si>
  <si>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</si>
  <si>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</si>
  <si>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</si>
  <si>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</si>
  <si>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</si>
  <si>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</si>
  <si>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</si>
  <si>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</si>
  <si>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</si>
  <si>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</si>
  <si>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</si>
  <si>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</si>
  <si>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</si>
  <si>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</si>
  <si>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</si>
  <si>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</si>
  <si>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</si>
  <si>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</si>
  <si>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</si>
  <si>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</si>
  <si>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</si>
  <si>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</si>
  <si>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</si>
  <si>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</si>
  <si>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</si>
  <si>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</si>
  <si>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</si>
  <si>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</si>
  <si>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</si>
  <si>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</si>
  <si>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</si>
  <si>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</si>
  <si>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</si>
  <si>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</si>
  <si>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</si>
  <si>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</si>
  <si>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</si>
  <si>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</si>
  <si>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</si>
  <si>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</si>
  <si>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</si>
  <si>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</si>
  <si>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</si>
  <si>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</si>
  <si>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</si>
  <si>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</si>
  <si>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</si>
  <si>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</si>
  <si>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</si>
  <si>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</si>
  <si>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</si>
  <si>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</si>
  <si>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</si>
  <si>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</si>
  <si>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</si>
  <si>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</si>
  <si>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</si>
  <si>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</si>
  <si>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</si>
  <si>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</si>
  <si>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</si>
  <si>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</si>
  <si>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</si>
  <si>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</si>
  <si>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</si>
  <si>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</si>
  <si>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</si>
  <si>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</si>
  <si>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</si>
  <si>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</si>
  <si>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</si>
  <si>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</si>
  <si>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</si>
  <si>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</si>
  <si>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</si>
  <si>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</si>
  <si>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</si>
  <si>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</si>
  <si>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</si>
  <si>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</si>
  <si>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</si>
  <si>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</si>
  <si>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</si>
  <si>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</si>
  <si>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</si>
  <si>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</si>
  <si>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</si>
  <si>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</si>
  <si>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</si>
  <si>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</si>
  <si>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</si>
  <si>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</si>
  <si>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</si>
  <si>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</si>
  <si>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</si>
  <si>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</si>
  <si>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</si>
  <si>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</si>
  <si>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</si>
  <si>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</si>
  <si>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</si>
  <si>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</si>
  <si>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</si>
  <si>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</si>
  <si>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</si>
  <si>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</si>
  <si>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</si>
  <si>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</si>
  <si>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</si>
  <si>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</si>
  <si>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</si>
  <si>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</si>
  <si>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</si>
  <si>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</si>
  <si>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</si>
  <si>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</si>
  <si>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</si>
  <si>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</si>
  <si>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</si>
  <si>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</si>
  <si>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</si>
  <si>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</si>
  <si>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</si>
  <si>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</si>
  <si>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</si>
  <si>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</si>
  <si>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</si>
  <si>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</si>
  <si>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</si>
  <si>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</si>
  <si>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</si>
  <si>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</si>
  <si>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</si>
  <si>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</si>
  <si>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</si>
  <si>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</si>
  <si>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</si>
  <si>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</si>
  <si>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</si>
  <si>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</si>
  <si>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</si>
  <si>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</si>
  <si>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</si>
  <si>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</si>
  <si>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</si>
  <si>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</si>
  <si>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</si>
  <si>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</si>
  <si>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</si>
  <si>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</si>
  <si>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</si>
  <si>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</si>
  <si>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</si>
  <si>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</si>
  <si>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</si>
  <si>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</si>
  <si>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</si>
  <si>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</si>
  <si>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</si>
  <si>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</si>
  <si>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</si>
  <si>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</si>
  <si>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</si>
  <si>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</si>
  <si>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</si>
  <si>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</si>
  <si>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</si>
  <si>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</si>
  <si>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</si>
  <si>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</si>
  <si>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</si>
  <si>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</si>
  <si>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</si>
  <si>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</si>
  <si>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</si>
  <si>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</si>
  <si>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</si>
  <si>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</si>
  <si>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</si>
  <si>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</si>
  <si>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</si>
  <si>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</si>
  <si>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</si>
  <si>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</si>
  <si>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</si>
  <si>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</si>
  <si>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</si>
  <si>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</si>
  <si>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</si>
  <si>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</si>
  <si>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</si>
  <si>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</si>
  <si>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</si>
  <si>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</si>
  <si>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</si>
  <si>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</si>
  <si>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</si>
  <si>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</si>
  <si>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</si>
  <si>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</si>
  <si>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</si>
  <si>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</si>
  <si>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</si>
  <si>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</si>
  <si>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</si>
  <si>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</si>
  <si>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</si>
  <si>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</si>
  <si>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</si>
  <si>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</si>
  <si>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</si>
  <si>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</si>
  <si>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</si>
  <si>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</si>
  <si>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</si>
  <si>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</si>
  <si>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</si>
  <si>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</si>
  <si>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</si>
  <si>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</si>
  <si>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</si>
  <si>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</si>
  <si>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</si>
  <si>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</si>
  <si>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</si>
  <si>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</si>
  <si>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</si>
  <si>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</si>
  <si>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</si>
  <si>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</si>
  <si>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</si>
  <si>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</si>
  <si>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</si>
  <si>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</si>
  <si>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</si>
  <si>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</si>
  <si>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</si>
  <si>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</si>
  <si>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</si>
  <si>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</si>
  <si>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</si>
  <si>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</si>
  <si>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</si>
  <si>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</si>
  <si>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</si>
  <si>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</si>
  <si>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</si>
  <si>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</si>
  <si>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</si>
  <si>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</si>
  <si>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</si>
  <si>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</si>
  <si>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</si>
  <si>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</si>
  <si>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</si>
  <si>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</si>
  <si>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</si>
  <si>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</si>
  <si>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</si>
  <si>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</si>
  <si>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</si>
  <si>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</si>
  <si>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</si>
  <si>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</si>
  <si>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</si>
  <si>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</si>
  <si>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</si>
  <si>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</si>
  <si>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</si>
  <si>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</si>
  <si>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</si>
  <si>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</si>
  <si>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</si>
  <si>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</si>
  <si>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</si>
  <si>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</si>
  <si>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</si>
  <si>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</si>
  <si>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</si>
  <si>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</si>
  <si>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</si>
  <si>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</si>
  <si>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</si>
  <si>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</si>
  <si>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</si>
  <si>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</si>
  <si>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</si>
  <si>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</si>
  <si>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</si>
  <si>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</si>
  <si>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</si>
  <si>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</si>
  <si>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</si>
  <si>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</si>
  <si>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</si>
  <si>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</si>
  <si>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</si>
  <si>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</si>
  <si>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</si>
  <si>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</si>
  <si>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</si>
  <si>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</si>
  <si>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</si>
  <si>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</si>
  <si>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</si>
  <si>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</si>
  <si>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</si>
  <si>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</si>
  <si>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</si>
  <si>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</si>
  <si>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</si>
  <si>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</si>
  <si>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</si>
  <si>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</si>
  <si>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</si>
  <si>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</si>
  <si>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</si>
  <si>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</si>
  <si>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</si>
  <si>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</si>
  <si>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</si>
  <si>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</si>
  <si>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</si>
  <si>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</si>
  <si>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</si>
  <si>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</si>
  <si>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</si>
  <si>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</si>
  <si>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</si>
  <si>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</si>
  <si>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</si>
  <si>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</si>
  <si>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</si>
  <si>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</si>
  <si>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</si>
  <si>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</si>
  <si>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</si>
  <si>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</si>
  <si>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</si>
  <si>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</si>
  <si>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</si>
  <si>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</si>
  <si>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</si>
  <si>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</si>
  <si>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</si>
  <si>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</si>
  <si>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</si>
  <si>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</si>
  <si>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</si>
  <si>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</si>
  <si>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</si>
  <si>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</si>
  <si>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</si>
  <si>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</si>
  <si>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</si>
  <si>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</si>
  <si>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</si>
  <si>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</si>
  <si>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</si>
  <si>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</si>
  <si>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</si>
  <si>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</si>
  <si>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</si>
  <si>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</si>
  <si>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</si>
  <si>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</si>
  <si>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</si>
  <si>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</si>
  <si>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</si>
  <si>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</si>
  <si>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</si>
  <si>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</si>
  <si>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</si>
  <si>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</si>
  <si>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</si>
  <si>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</si>
  <si>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</si>
  <si>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</si>
  <si>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</si>
  <si>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</si>
  <si>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</si>
  <si>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</si>
  <si>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</si>
  <si>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</si>
  <si>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</si>
  <si>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</si>
  <si>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</si>
  <si>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</si>
  <si>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</si>
  <si>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</si>
  <si>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</si>
  <si>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</si>
  <si>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</si>
  <si>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</si>
  <si>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</si>
  <si>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</si>
  <si>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</si>
  <si>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</si>
  <si>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</si>
  <si>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</si>
  <si>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</si>
  <si>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</si>
  <si>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</si>
  <si>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</si>
  <si>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</si>
  <si>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</si>
  <si>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</si>
  <si>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</si>
  <si>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</si>
  <si>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</si>
  <si>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</si>
  <si>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</si>
  <si>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</si>
  <si>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</si>
  <si>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</si>
  <si>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</si>
  <si>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</si>
  <si>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</si>
  <si>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</si>
  <si>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</si>
  <si>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</si>
  <si>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</si>
  <si>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</si>
  <si>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</si>
  <si>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</si>
  <si>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</si>
  <si>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</si>
  <si>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</si>
  <si>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</si>
  <si>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</si>
  <si>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</si>
  <si>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</si>
  <si>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</si>
  <si>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</si>
  <si>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</si>
  <si>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</si>
  <si>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</si>
  <si>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</si>
  <si>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</si>
  <si>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</si>
  <si>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</si>
  <si>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</si>
  <si>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</si>
  <si>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</si>
  <si>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</si>
  <si>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</si>
  <si>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</si>
  <si>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</si>
  <si>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</si>
  <si>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</si>
  <si>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</si>
  <si>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</si>
  <si>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</si>
  <si>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</si>
  <si>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</si>
  <si>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</si>
  <si>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</si>
  <si>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</si>
  <si>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</si>
  <si>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</si>
  <si>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</si>
  <si>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</si>
  <si>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</si>
  <si>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</si>
  <si>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</si>
  <si>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</si>
  <si>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</si>
  <si>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</si>
  <si>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</si>
  <si>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</si>
  <si>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</si>
  <si>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</si>
  <si>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</si>
  <si>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</si>
  <si>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</si>
  <si>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</si>
  <si>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</si>
  <si>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</si>
  <si>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</si>
  <si>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</si>
  <si>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</si>
  <si>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</si>
  <si>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</si>
  <si>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</si>
  <si>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</si>
  <si>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</si>
  <si>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</si>
  <si>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</si>
  <si>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</si>
  <si>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</si>
  <si>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</si>
  <si>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</si>
  <si>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</si>
  <si>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</si>
  <si>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</si>
  <si>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</si>
  <si>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</si>
  <si>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</si>
  <si>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</si>
  <si>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</si>
  <si>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</si>
  <si>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</si>
  <si>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</si>
  <si>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</si>
  <si>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</si>
  <si>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</si>
  <si>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</si>
  <si>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</si>
  <si>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</si>
  <si>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</si>
  <si>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</si>
  <si>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</si>
  <si>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</si>
  <si>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</si>
  <si>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</si>
  <si>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</si>
  <si>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</si>
  <si>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</si>
  <si>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</si>
  <si>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</si>
  <si>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</si>
  <si>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</si>
  <si>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</si>
  <si>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</si>
  <si>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</si>
  <si>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</si>
  <si>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</si>
  <si>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</si>
  <si>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</si>
  <si>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</si>
  <si>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</si>
  <si>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</si>
  <si>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</si>
  <si>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</si>
  <si>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</si>
  <si>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</si>
  <si>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</si>
  <si>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</si>
  <si>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</si>
  <si>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</si>
  <si>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</si>
  <si>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</si>
  <si>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</si>
  <si>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</si>
  <si>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</si>
  <si>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</si>
  <si>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</si>
  <si>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</si>
  <si>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</si>
  <si>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</si>
  <si>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</si>
  <si>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</si>
  <si>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</si>
  <si>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</si>
  <si>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</si>
  <si>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</si>
  <si>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</si>
  <si>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</si>
  <si>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</si>
  <si>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</si>
  <si>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</si>
  <si>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</si>
  <si>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</si>
  <si>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</si>
  <si>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</si>
  <si>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</si>
  <si>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</si>
  <si>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</si>
  <si>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</si>
  <si>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</si>
  <si>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</si>
  <si>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</si>
  <si>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</si>
  <si>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</si>
  <si>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</si>
  <si>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</si>
  <si>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</si>
  <si>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</si>
  <si>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</si>
  <si>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</si>
  <si>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</si>
  <si>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</si>
  <si>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</si>
  <si>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</si>
  <si>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</si>
  <si>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</si>
  <si>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</si>
  <si>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</si>
  <si>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</si>
  <si>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</si>
  <si>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</si>
  <si>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</si>
  <si>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</si>
  <si>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</si>
  <si>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</si>
  <si>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</si>
  <si>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</si>
  <si>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</si>
  <si>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</si>
  <si>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</si>
  <si>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</si>
  <si>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</si>
  <si>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</si>
  <si>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</si>
  <si>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</si>
  <si>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</si>
  <si>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</si>
  <si>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</si>
  <si>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</si>
  <si>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</si>
  <si>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</si>
  <si>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</si>
  <si>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</si>
  <si>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</si>
  <si>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</si>
  <si>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</si>
  <si>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</si>
  <si>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</si>
  <si>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</si>
  <si>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</si>
  <si>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</si>
  <si>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</si>
  <si>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</si>
  <si>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</si>
  <si>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</si>
  <si>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</si>
  <si>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</si>
  <si>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</si>
  <si>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</si>
  <si>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</si>
  <si>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</si>
  <si>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</si>
  <si>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</si>
  <si>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</si>
  <si>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</si>
  <si>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</si>
  <si>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</si>
  <si>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</si>
  <si>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</si>
  <si>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</si>
  <si>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</si>
  <si>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</si>
  <si>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</si>
  <si>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</si>
  <si>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</si>
  <si>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</si>
  <si>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</si>
  <si>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</si>
  <si>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</si>
  <si>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</si>
  <si>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</si>
  <si>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</si>
  <si>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</si>
  <si>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</si>
  <si>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</si>
  <si>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</si>
  <si>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</si>
  <si>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</si>
  <si>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</si>
  <si>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</si>
  <si>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</si>
  <si>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</si>
  <si>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</si>
  <si>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</si>
  <si>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</si>
  <si>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</si>
  <si>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</si>
  <si>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</si>
  <si>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</si>
  <si>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</si>
  <si>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</si>
  <si>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</si>
  <si>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</si>
  <si>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</si>
  <si>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</si>
  <si>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</si>
  <si>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</si>
  <si>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</si>
  <si>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</si>
  <si>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</si>
  <si>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</si>
  <si>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</si>
  <si>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</si>
  <si>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</si>
  <si>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</si>
  <si>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</si>
  <si>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</si>
  <si>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</si>
  <si>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</si>
  <si>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</si>
  <si>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</si>
  <si>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</si>
  <si>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</si>
  <si>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</si>
  <si>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</si>
  <si>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</si>
  <si>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</si>
  <si>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</si>
  <si>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</si>
  <si>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</si>
  <si>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</si>
  <si>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</si>
  <si>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</si>
  <si>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</si>
  <si>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</si>
  <si>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</si>
  <si>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</si>
  <si>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</si>
  <si>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</si>
  <si>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</si>
  <si>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</si>
  <si>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</si>
  <si>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</si>
  <si>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</si>
  <si>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</si>
  <si>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</si>
  <si>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</si>
  <si>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</si>
  <si>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</si>
  <si>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</si>
  <si>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</si>
  <si>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</si>
  <si>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</si>
  <si>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</si>
  <si>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</si>
  <si>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</si>
  <si>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</si>
  <si>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</si>
  <si>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</si>
  <si>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</si>
  <si>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</si>
  <si>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</si>
  <si>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</si>
  <si>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</si>
  <si>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</si>
  <si>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</si>
  <si>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</si>
  <si>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</si>
  <si>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</si>
  <si>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</si>
  <si>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</si>
  <si>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</si>
  <si>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</si>
  <si>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</si>
  <si>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</si>
  <si>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</si>
  <si>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</si>
  <si>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</si>
  <si>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</si>
  <si>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</si>
  <si>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</si>
  <si>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</si>
  <si>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</si>
  <si>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</si>
  <si>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</si>
  <si>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</si>
  <si>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</si>
  <si>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</si>
  <si>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</si>
  <si>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</si>
  <si>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</si>
  <si>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</si>
  <si>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</si>
  <si>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</si>
  <si>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</si>
  <si>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</si>
  <si>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</si>
  <si>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</si>
  <si>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</si>
  <si>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</si>
  <si>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</si>
  <si>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</si>
  <si>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</si>
  <si>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</si>
  <si>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</si>
  <si>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</si>
  <si>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</si>
  <si>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</si>
  <si>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</si>
  <si>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</si>
  <si>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</si>
  <si>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</si>
  <si>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</si>
  <si>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</si>
  <si>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</si>
  <si>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</si>
  <si>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</si>
  <si>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</si>
  <si>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</si>
  <si>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</si>
  <si>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</si>
  <si>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</si>
  <si>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</si>
  <si>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</si>
  <si>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</si>
  <si>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</si>
  <si>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</si>
  <si>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</si>
  <si>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</si>
  <si>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</si>
  <si>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</si>
  <si>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</si>
  <si>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</si>
  <si>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</si>
  <si>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</si>
  <si>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</si>
  <si>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</si>
  <si>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</si>
  <si>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</si>
  <si>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</si>
  <si>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</si>
  <si>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</si>
  <si>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</si>
  <si>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</si>
  <si>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</si>
  <si>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</si>
  <si>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</si>
  <si>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</si>
  <si>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</si>
  <si>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</si>
  <si>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</si>
  <si>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</si>
  <si>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</si>
  <si>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</si>
  <si>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</si>
  <si>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</si>
  <si>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</si>
  <si>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</si>
  <si>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</si>
  <si>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</si>
  <si>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</si>
  <si>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</si>
  <si>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</si>
  <si>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</si>
  <si>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</si>
  <si>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</si>
  <si>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</si>
  <si>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</si>
  <si>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</si>
  <si>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</si>
  <si>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</si>
  <si>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</si>
  <si>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</si>
  <si>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</si>
  <si>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</si>
  <si>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</si>
  <si>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</si>
  <si>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</si>
  <si>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</si>
  <si>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</si>
  <si>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</si>
  <si>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</si>
  <si>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</si>
  <si>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</si>
  <si>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</si>
  <si>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</si>
  <si>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</si>
  <si>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</si>
  <si>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</si>
  <si>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</si>
  <si>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</si>
  <si>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</si>
  <si>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</si>
  <si>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</si>
  <si>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</si>
  <si>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</si>
  <si>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</si>
  <si>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</si>
  <si>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</si>
  <si>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</si>
  <si>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</si>
  <si>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</si>
  <si>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</si>
  <si>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</si>
  <si>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</si>
  <si>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</si>
  <si>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</si>
  <si>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</si>
  <si>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</si>
  <si>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</si>
  <si>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</si>
  <si>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</si>
  <si>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</si>
  <si>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</si>
  <si>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</si>
  <si>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</si>
  <si>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</si>
  <si>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</si>
  <si>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</si>
  <si>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</si>
  <si>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</si>
  <si>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</si>
  <si>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</si>
  <si>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</si>
  <si>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</si>
  <si>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</si>
  <si>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</si>
  <si>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</si>
  <si>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</si>
  <si>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</si>
  <si>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</si>
  <si>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</si>
  <si>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</si>
  <si>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</si>
  <si>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</si>
  <si>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</si>
  <si>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</si>
  <si>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</si>
  <si>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</si>
  <si>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</si>
  <si>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</si>
  <si>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</si>
  <si>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</si>
  <si>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</si>
  <si>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</si>
  <si>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</si>
  <si>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</si>
  <si>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</si>
  <si>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</si>
  <si>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</si>
  <si>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</si>
  <si>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</si>
  <si>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</si>
  <si>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</si>
  <si>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</si>
  <si>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</si>
  <si>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</si>
  <si>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</si>
  <si>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</si>
  <si>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</si>
  <si>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</si>
  <si>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</si>
  <si>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</si>
  <si>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</si>
  <si>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</si>
  <si>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</si>
  <si>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</si>
  <si>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</si>
  <si>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</si>
  <si>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</si>
  <si>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</si>
  <si>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</si>
  <si>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</si>
  <si>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</si>
  <si>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</si>
  <si>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</si>
  <si>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</si>
  <si>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</si>
  <si>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</si>
  <si>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</si>
  <si>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</si>
  <si>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</si>
  <si>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</si>
  <si>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</si>
  <si>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</si>
  <si>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</si>
  <si>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</si>
  <si>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</si>
  <si>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</si>
  <si>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</si>
  <si>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</si>
  <si>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</si>
  <si>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</si>
  <si>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</si>
  <si>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</si>
  <si>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</si>
  <si>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</si>
  <si>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</si>
  <si>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</si>
  <si>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</si>
  <si>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</si>
  <si>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</si>
  <si>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</si>
  <si>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</si>
  <si>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</si>
  <si>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</si>
  <si>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</si>
  <si>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</si>
  <si>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</si>
  <si>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</si>
  <si>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</si>
  <si>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</si>
  <si>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</si>
  <si>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</si>
  <si>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</si>
  <si>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</si>
  <si>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</si>
  <si>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</si>
  <si>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</si>
  <si>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</si>
  <si>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</si>
  <si>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</si>
  <si>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</si>
  <si>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</si>
  <si>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</si>
  <si>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</si>
  <si>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</si>
  <si>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</si>
  <si>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</si>
  <si>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</si>
  <si>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</si>
  <si>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</si>
  <si>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</si>
  <si>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</si>
  <si>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</si>
  <si>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</si>
  <si>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</si>
  <si>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</si>
  <si>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</si>
  <si>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</si>
  <si>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</si>
  <si>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</si>
  <si>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</si>
  <si>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</si>
  <si>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</si>
  <si>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</si>
  <si>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</si>
  <si>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</si>
  <si>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</si>
  <si>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</si>
  <si>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</si>
  <si>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</si>
  <si>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</si>
  <si>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</si>
  <si>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</si>
  <si>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</si>
  <si>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</si>
  <si>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</si>
  <si>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</si>
  <si>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</si>
  <si>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</si>
  <si>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</si>
  <si>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</si>
  <si>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</si>
  <si>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</si>
  <si>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</si>
  <si>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</si>
  <si>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</si>
  <si>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</si>
  <si>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</si>
  <si>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</si>
  <si>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</si>
  <si>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</si>
  <si>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</si>
  <si>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</si>
  <si>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</si>
  <si>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</si>
  <si>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</si>
  <si>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</si>
  <si>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</si>
  <si>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</si>
  <si>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</si>
  <si>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</si>
  <si>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</si>
  <si>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</si>
  <si>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</si>
  <si>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</si>
  <si>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</si>
  <si>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</si>
  <si>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</si>
  <si>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</si>
  <si>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</si>
  <si>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</si>
  <si>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</si>
  <si>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</si>
  <si>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</si>
  <si>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</si>
  <si>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</si>
  <si>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</si>
  <si>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</si>
  <si>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</si>
  <si>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</si>
  <si>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</si>
  <si>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</si>
  <si>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</si>
  <si>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</si>
  <si>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</si>
  <si>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</si>
  <si>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</si>
  <si>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</si>
  <si>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</si>
  <si>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</si>
  <si>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</si>
  <si>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</si>
  <si>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</si>
  <si>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</si>
  <si>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</si>
  <si>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</si>
  <si>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</si>
  <si>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</si>
  <si>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</si>
  <si>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</si>
  <si>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</si>
  <si>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</si>
  <si>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</si>
  <si>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</si>
  <si>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</si>
  <si>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</si>
  <si>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</si>
  <si>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</si>
  <si>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</si>
  <si>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</si>
  <si>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</si>
  <si>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</si>
  <si>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</si>
  <si>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</si>
  <si>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</si>
  <si>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</si>
  <si>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</si>
  <si>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</si>
  <si>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</si>
  <si>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</si>
  <si>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</si>
  <si>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</si>
  <si>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</si>
  <si>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</si>
  <si>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</si>
  <si>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</si>
  <si>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</si>
  <si>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</si>
  <si>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</si>
  <si>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</si>
  <si>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</si>
  <si>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</si>
  <si>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</si>
  <si>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</si>
  <si>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</si>
  <si>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</si>
  <si>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</si>
  <si>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</si>
  <si>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</si>
  <si>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</si>
  <si>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</si>
  <si>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</si>
  <si>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</si>
  <si>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</si>
  <si>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</si>
  <si>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</si>
  <si>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</si>
  <si>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</si>
  <si>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</si>
  <si>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</si>
  <si>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</si>
  <si>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</si>
  <si>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</si>
  <si>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</si>
  <si>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</si>
  <si>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</si>
  <si>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</si>
  <si>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</si>
  <si>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</si>
  <si>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</si>
  <si>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</si>
  <si>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</si>
  <si>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</si>
  <si>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</si>
  <si>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</si>
  <si>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</si>
  <si>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</si>
  <si>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</si>
  <si>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</si>
  <si>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</si>
  <si>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</si>
  <si>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</si>
  <si>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</si>
  <si>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</si>
  <si>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</si>
  <si>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</si>
  <si>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</si>
  <si>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</si>
  <si>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</si>
  <si>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</si>
  <si>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</si>
  <si>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</si>
  <si>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</si>
  <si>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</si>
  <si>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</si>
  <si>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</si>
  <si>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</si>
  <si>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</si>
  <si>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</si>
  <si>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</si>
  <si>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</si>
  <si>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</si>
  <si>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</si>
  <si>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</si>
  <si>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</si>
  <si>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</si>
  <si>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</si>
  <si>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</si>
  <si>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</si>
  <si>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</si>
  <si>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</si>
  <si>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</si>
  <si>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</si>
  <si>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</si>
  <si>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</si>
  <si>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</si>
  <si>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</si>
  <si>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</si>
  <si>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</si>
  <si>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</si>
  <si>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</si>
  <si>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</si>
  <si>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</si>
  <si>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</si>
  <si>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</si>
  <si>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</si>
  <si>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</si>
  <si>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</si>
  <si>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</si>
  <si>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</si>
  <si>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</si>
  <si>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</si>
  <si>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</si>
  <si>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</si>
  <si>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</si>
  <si>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</si>
  <si>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</si>
  <si>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</si>
  <si>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</si>
  <si>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</si>
  <si>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</si>
  <si>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</si>
  <si>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</si>
  <si>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</si>
  <si>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</si>
  <si>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</si>
  <si>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</si>
  <si>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</si>
  <si>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</si>
  <si>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</si>
  <si>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</si>
  <si>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</si>
  <si>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</si>
  <si>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</si>
  <si>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</si>
  <si>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</si>
  <si>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</si>
  <si>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</si>
  <si>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</si>
  <si>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</si>
  <si>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</si>
  <si>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</si>
  <si>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</si>
  <si>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</si>
  <si>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</si>
  <si>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</si>
  <si>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</si>
  <si>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</si>
  <si>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</si>
  <si>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</si>
  <si>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</si>
  <si>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</si>
  <si>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</si>
  <si>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</si>
  <si>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</si>
  <si>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</si>
  <si>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</si>
  <si>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</si>
  <si>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</si>
  <si>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</si>
  <si>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</si>
  <si>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</si>
  <si>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</si>
  <si>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</si>
  <si>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</si>
  <si>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</si>
  <si>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</si>
  <si>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</si>
  <si>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</si>
  <si>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</si>
  <si>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</si>
  <si>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</si>
  <si>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</si>
  <si>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</si>
  <si>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</si>
  <si>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</si>
  <si>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</si>
  <si>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</si>
  <si>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</si>
  <si>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</si>
  <si>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</si>
  <si>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</si>
  <si>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</si>
  <si>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</si>
  <si>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</si>
  <si>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</si>
  <si>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</si>
  <si>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</si>
  <si>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</si>
  <si>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</si>
  <si>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</si>
  <si>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</si>
  <si>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</si>
  <si>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</si>
  <si>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</si>
  <si>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</si>
  <si>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</si>
  <si>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</si>
  <si>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</si>
  <si>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</si>
  <si>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</si>
  <si>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</si>
  <si>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</si>
  <si>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</si>
  <si>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</si>
  <si>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</si>
  <si>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</si>
  <si>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</si>
  <si>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</si>
  <si>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</si>
  <si>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</si>
  <si>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</si>
  <si>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</si>
  <si>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</si>
  <si>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</si>
  <si>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</si>
  <si>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</si>
  <si>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</si>
  <si>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</si>
  <si>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</si>
  <si>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</si>
  <si>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</si>
  <si>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</si>
  <si>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</si>
  <si>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</si>
  <si>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</si>
  <si>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</si>
  <si>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</si>
  <si>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</si>
  <si>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</si>
  <si>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</si>
  <si>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</si>
  <si>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</si>
  <si>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</si>
  <si>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</si>
  <si>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</si>
  <si>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</si>
  <si>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</si>
  <si>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</si>
  <si>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</si>
  <si>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</si>
  <si>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</si>
  <si>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</si>
  <si>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</si>
  <si>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</si>
  <si>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</si>
  <si>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</si>
  <si>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</si>
  <si>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</si>
  <si>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</si>
  <si>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</si>
  <si>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</si>
  <si>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</si>
  <si>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</si>
  <si>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</si>
  <si>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</si>
  <si>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</si>
  <si>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</si>
  <si>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</si>
  <si>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</si>
  <si>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</si>
  <si>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</si>
  <si>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</si>
  <si>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</si>
  <si>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</si>
  <si>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</si>
  <si>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</si>
  <si>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</si>
  <si>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</si>
  <si>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</si>
  <si>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</si>
  <si>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</si>
  <si>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</si>
  <si>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</si>
  <si>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</si>
  <si>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</si>
  <si>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</si>
  <si>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</si>
  <si>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</si>
  <si>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</si>
  <si>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</si>
  <si>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</si>
  <si>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</si>
  <si>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</si>
  <si>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</si>
  <si>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</si>
  <si>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</si>
  <si>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</si>
  <si>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</si>
  <si>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</si>
  <si>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</si>
  <si>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</si>
  <si>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</si>
  <si>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</si>
  <si>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</si>
  <si>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</si>
  <si>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</si>
  <si>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</si>
  <si>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</si>
  <si>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</si>
  <si>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</si>
  <si>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</si>
  <si>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</si>
  <si>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</si>
  <si>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</si>
  <si>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</si>
  <si>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</si>
  <si>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</si>
  <si>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</si>
  <si>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</si>
  <si>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</si>
  <si>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</si>
  <si>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</si>
  <si>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</si>
  <si>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</si>
  <si>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</si>
  <si>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</si>
  <si>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</si>
  <si>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</si>
  <si>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</si>
  <si>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</si>
  <si>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</si>
  <si>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</si>
  <si>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</si>
  <si>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</si>
  <si>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</si>
  <si>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</si>
  <si>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</si>
  <si>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</si>
  <si>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</si>
  <si>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</si>
  <si>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</si>
  <si>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</si>
  <si>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</si>
  <si>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</si>
  <si>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</si>
  <si>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</si>
  <si>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</si>
  <si>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</si>
  <si>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</si>
  <si>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</si>
  <si>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</si>
  <si>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</si>
  <si>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</si>
  <si>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</si>
  <si>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</si>
  <si>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</si>
  <si>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</si>
  <si>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</si>
  <si>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</si>
  <si>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</si>
  <si>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</si>
  <si>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</si>
  <si>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</si>
  <si>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</si>
  <si>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</si>
  <si>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</si>
  <si>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</si>
  <si>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</si>
  <si>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</si>
  <si>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</si>
  <si>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</si>
  <si>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</si>
  <si>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</si>
  <si>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</si>
  <si>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</si>
  <si>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</si>
  <si>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</si>
  <si>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</si>
  <si>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</si>
  <si>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</si>
  <si>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</si>
  <si>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</si>
  <si>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</si>
  <si>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</si>
  <si>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</si>
  <si>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</si>
  <si>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</si>
  <si>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</si>
  <si>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</si>
  <si>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</si>
  <si>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</si>
  <si>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</si>
  <si>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</si>
  <si>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</si>
  <si>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</si>
  <si>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</si>
  <si>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</si>
  <si>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</si>
  <si>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</si>
  <si>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</si>
  <si>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</si>
  <si>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</si>
  <si>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</si>
  <si>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</si>
  <si>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</si>
  <si>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</si>
  <si>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</si>
  <si>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</si>
  <si>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</si>
  <si>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</si>
  <si>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</si>
  <si>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</si>
  <si>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</si>
  <si>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</si>
  <si>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</si>
  <si>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</si>
  <si>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</si>
  <si>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</si>
  <si>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</si>
  <si>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</si>
  <si>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</si>
  <si>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</si>
  <si>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</si>
  <si>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</si>
  <si>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</si>
  <si>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</si>
  <si>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</si>
  <si>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</si>
  <si>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</si>
  <si>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</si>
  <si>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</si>
  <si>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</si>
  <si>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</si>
  <si>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</si>
  <si>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</si>
  <si>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</si>
  <si>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</si>
  <si>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</si>
  <si>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</si>
  <si>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</si>
  <si>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</si>
  <si>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</si>
  <si>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</si>
  <si>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</si>
  <si>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</si>
  <si>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</si>
  <si>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</si>
  <si>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</si>
  <si>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</si>
  <si>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</si>
  <si>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</si>
  <si>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</si>
  <si>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</si>
  <si>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</si>
  <si>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</si>
  <si>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</si>
  <si>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</si>
  <si>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</si>
  <si>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</si>
  <si>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</si>
  <si>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</si>
  <si>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</si>
  <si>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</si>
  <si>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</si>
  <si>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</si>
  <si>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</si>
  <si>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</si>
  <si>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</si>
  <si>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</si>
  <si>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</si>
  <si>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</si>
  <si>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</si>
  <si>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</si>
  <si>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</si>
  <si>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</si>
  <si>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</si>
  <si>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</si>
  <si>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</si>
  <si>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</si>
  <si>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</si>
  <si>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</si>
  <si>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</si>
  <si>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</si>
  <si>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</si>
  <si>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</si>
  <si>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</si>
  <si>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</si>
  <si>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</si>
  <si>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</si>
  <si>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</si>
  <si>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</si>
  <si>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</si>
  <si>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</si>
  <si>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</si>
  <si>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</si>
  <si>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</si>
  <si>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</si>
  <si>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</si>
  <si>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</si>
  <si>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</si>
  <si>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</si>
  <si>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</si>
  <si>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</si>
  <si>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</si>
  <si>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</si>
  <si>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</si>
  <si>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</si>
  <si>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</si>
  <si>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</si>
  <si>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</si>
  <si>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</si>
  <si>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</si>
  <si>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</si>
  <si>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</si>
  <si>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</si>
  <si>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</si>
  <si>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</si>
  <si>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</si>
  <si>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</si>
  <si>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</si>
  <si>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</si>
  <si>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</si>
  <si>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</si>
  <si>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</si>
  <si>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</si>
  <si>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</si>
  <si>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</si>
  <si>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</si>
  <si>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</si>
  <si>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</si>
  <si>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</si>
  <si>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</si>
  <si>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</si>
  <si>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</si>
  <si>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</si>
  <si>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</si>
  <si>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</si>
  <si>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</si>
  <si>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</si>
  <si>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</si>
  <si>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</si>
  <si>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</si>
  <si>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</si>
  <si>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</si>
  <si>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</si>
  <si>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</si>
  <si>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</si>
  <si>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</si>
  <si>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</si>
  <si>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</si>
  <si>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</si>
  <si>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</si>
  <si>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</si>
  <si>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</si>
  <si>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</si>
  <si>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</si>
  <si>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</si>
  <si>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</si>
  <si>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</si>
  <si>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</si>
  <si>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</si>
  <si>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</si>
  <si>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</si>
  <si>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</si>
  <si>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</si>
  <si>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</si>
  <si>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</si>
  <si>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</si>
  <si>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</si>
  <si>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</si>
  <si>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</si>
  <si>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</si>
  <si>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</si>
  <si>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</si>
  <si>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</si>
  <si>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</si>
  <si>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</si>
  <si>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</si>
  <si>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</si>
  <si>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</si>
  <si>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</si>
  <si>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</si>
  <si>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</si>
  <si>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</si>
  <si>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</si>
  <si>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</si>
  <si>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</si>
  <si>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</si>
  <si>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</si>
  <si>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</si>
  <si>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</si>
  <si>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</si>
  <si>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</si>
  <si>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</si>
  <si>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</si>
  <si>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</si>
  <si>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</si>
  <si>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</si>
  <si>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</si>
  <si>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</si>
  <si>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</si>
  <si>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</si>
  <si>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</si>
  <si>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</si>
  <si>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</si>
  <si>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</si>
  <si>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</si>
  <si>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</si>
  <si>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</si>
  <si>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</si>
  <si>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</si>
  <si>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</si>
  <si>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</si>
  <si>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</si>
  <si>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</si>
  <si>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</si>
  <si>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</si>
  <si>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</si>
  <si>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</si>
  <si>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</si>
  <si>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</si>
  <si>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</si>
  <si>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</si>
  <si>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</si>
  <si>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</si>
  <si>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</si>
  <si>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</si>
  <si>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</si>
  <si>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</si>
  <si>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</si>
  <si>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</si>
  <si>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</si>
  <si>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</si>
  <si>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</si>
  <si>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</si>
  <si>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</si>
  <si>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</si>
  <si>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</si>
  <si>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</si>
  <si>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</si>
  <si>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</si>
  <si>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</si>
  <si>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</si>
  <si>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</si>
  <si>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</si>
  <si>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</si>
  <si>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</si>
  <si>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</si>
  <si>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</si>
  <si>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</si>
  <si>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</si>
  <si>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</si>
  <si>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</si>
  <si>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</si>
  <si>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</si>
  <si>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</si>
  <si>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</si>
  <si>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</si>
  <si>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</si>
  <si>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</si>
  <si>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</si>
  <si>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</si>
  <si>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</si>
  <si>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</si>
  <si>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</si>
  <si>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</si>
  <si>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</si>
  <si>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</si>
  <si>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</si>
  <si>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</si>
  <si>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</si>
  <si>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</si>
  <si>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</si>
  <si>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</si>
  <si>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</si>
  <si>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</si>
  <si>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</si>
  <si>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</si>
  <si>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</si>
  <si>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</si>
  <si>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</si>
  <si>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</si>
  <si>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</si>
  <si>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</si>
  <si>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</si>
  <si>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</si>
  <si>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</si>
  <si>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</si>
  <si>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</si>
  <si>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</si>
  <si>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</si>
  <si>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</si>
  <si>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</si>
  <si>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</si>
  <si>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</si>
  <si>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</si>
  <si>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</si>
  <si>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</si>
  <si>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</si>
  <si>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</si>
  <si>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</si>
  <si>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</si>
  <si>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</si>
  <si>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</si>
  <si>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</si>
  <si>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</si>
  <si>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</si>
  <si>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</si>
  <si>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</si>
  <si>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</si>
  <si>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</si>
  <si>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</si>
  <si>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</si>
  <si>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</si>
  <si>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</si>
  <si>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</si>
  <si>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</si>
  <si>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</si>
  <si>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</si>
  <si>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</si>
  <si>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</si>
  <si>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</si>
  <si>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</si>
  <si>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</si>
  <si>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</si>
  <si>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</si>
  <si>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</si>
  <si>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</si>
  <si>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</si>
  <si>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</si>
  <si>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</si>
  <si>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</si>
  <si>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</si>
  <si>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</si>
  <si>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</si>
  <si>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</si>
  <si>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</si>
  <si>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</si>
  <si>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</si>
  <si>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</si>
  <si>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</si>
  <si>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</si>
  <si>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</si>
  <si>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</si>
  <si>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</si>
  <si>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</si>
  <si>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</si>
  <si>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</si>
  <si>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</si>
  <si>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</si>
  <si>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</si>
  <si>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</si>
  <si>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</si>
  <si>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</si>
  <si>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</si>
  <si>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</si>
  <si>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</si>
  <si>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</si>
  <si>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</si>
  <si>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</si>
  <si>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</si>
  <si>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</si>
  <si>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</si>
  <si>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</si>
  <si>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</si>
  <si>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</si>
  <si>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</si>
  <si>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</si>
  <si>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</si>
  <si>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</si>
  <si>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</si>
  <si>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</si>
  <si>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</si>
  <si>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</si>
  <si>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</si>
  <si>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</si>
  <si>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</si>
  <si>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</si>
  <si>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</si>
  <si>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</si>
  <si>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</si>
  <si>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</si>
  <si>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</si>
  <si>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</si>
  <si>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</si>
  <si>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</si>
  <si>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</si>
  <si>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</si>
  <si>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</si>
  <si>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</si>
  <si>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</si>
  <si>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</si>
  <si>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</si>
  <si>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</si>
  <si>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</si>
  <si>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</si>
  <si>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</si>
  <si>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</si>
  <si>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</si>
  <si>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</si>
  <si>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</si>
  <si>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</si>
  <si>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</si>
  <si>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</si>
  <si>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</si>
  <si>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</si>
  <si>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</si>
  <si>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</si>
  <si>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</si>
  <si>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</si>
  <si>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</si>
  <si>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</si>
  <si>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</si>
  <si>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</si>
  <si>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</si>
  <si>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</si>
  <si>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</si>
  <si>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</si>
  <si>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</si>
  <si>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</si>
  <si>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</si>
  <si>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</si>
  <si>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</si>
  <si>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</si>
  <si>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</si>
  <si>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</si>
  <si>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</si>
  <si>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</si>
  <si>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</si>
  <si>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</si>
  <si>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</si>
  <si>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</si>
  <si>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</si>
  <si>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</si>
  <si>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</si>
  <si>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</si>
  <si>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</si>
  <si>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</si>
  <si>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</si>
  <si>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</si>
  <si>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</si>
  <si>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</si>
  <si>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</si>
  <si>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</si>
  <si>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</si>
  <si>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</si>
  <si>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</si>
  <si>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</si>
  <si>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</si>
  <si>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</si>
  <si>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</si>
  <si>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</si>
  <si>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</si>
  <si>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</si>
  <si>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</si>
  <si>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</si>
  <si>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</si>
  <si>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</si>
  <si>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</si>
  <si>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</si>
  <si>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</si>
  <si>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</si>
  <si>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</si>
  <si>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</si>
  <si>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</si>
  <si>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</si>
  <si>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</si>
  <si>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</si>
  <si>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</si>
  <si>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</si>
  <si>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</si>
  <si>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</si>
  <si>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</si>
  <si>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</si>
  <si>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</si>
  <si>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</si>
  <si>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</si>
  <si>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</si>
  <si>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</si>
  <si>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</si>
  <si>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</si>
  <si>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</si>
  <si>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</si>
  <si>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</si>
  <si>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</si>
  <si>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</si>
  <si>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</si>
  <si>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</si>
  <si>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</si>
  <si>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</si>
  <si>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</si>
  <si>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</si>
  <si>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</si>
  <si>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</si>
  <si>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</si>
  <si>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</si>
  <si>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</si>
  <si>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</si>
  <si>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</si>
  <si>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</si>
  <si>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</si>
  <si>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</si>
  <si>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</si>
  <si>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</si>
  <si>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</si>
  <si>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</si>
  <si>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</si>
  <si>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</si>
  <si>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PCM-20251113-00001903</t>
  </si>
  <si>
    <t>Critical</t>
  </si>
  <si>
    <t xml:space="preserve">team on way need 10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</si>
  <si>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</si>
  <si>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</si>
  <si>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</si>
  <si>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</si>
  <si>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</si>
  <si>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</si>
  <si>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</si>
  <si>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</si>
  <si>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</si>
  <si>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</si>
  <si>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</si>
  <si>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</si>
  <si>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</si>
  <si>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</si>
  <si>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</si>
  <si>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</si>
  <si>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</si>
  <si>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</si>
  <si>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</si>
  <si>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</si>
  <si>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</si>
  <si>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</si>
  <si>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</si>
  <si>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</si>
  <si>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</si>
  <si>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</si>
  <si>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</si>
  <si>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</si>
  <si>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</si>
  <si>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</si>
  <si>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</si>
  <si>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</si>
  <si>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</si>
  <si>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</si>
  <si>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</si>
  <si>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</si>
  <si>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</si>
  <si>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</si>
  <si>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</si>
  <si>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</si>
  <si>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</si>
  <si>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</si>
  <si>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</si>
  <si>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</si>
  <si>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</si>
  <si>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</si>
  <si>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</si>
  <si>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</si>
  <si>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</si>
  <si>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</si>
  <si>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</si>
  <si>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</si>
  <si>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</si>
  <si>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</si>
  <si>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</si>
  <si>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</si>
  <si>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</si>
  <si>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</si>
  <si>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</si>
  <si>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</si>
  <si>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</si>
  <si>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</si>
  <si>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</si>
  <si>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</si>
  <si>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</si>
  <si>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</si>
  <si>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</si>
  <si>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</si>
  <si>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</si>
  <si>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</si>
  <si>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</si>
  <si>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</si>
  <si>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</si>
  <si>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</si>
  <si>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</si>
  <si>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</si>
  <si>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</si>
  <si>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</si>
  <si>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</si>
  <si>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</si>
  <si>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</si>
  <si>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</si>
  <si>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</si>
  <si>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</si>
  <si>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</si>
  <si>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</si>
  <si>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</si>
  <si>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</si>
  <si>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</si>
  <si>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</si>
  <si>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</si>
  <si>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</si>
  <si>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</si>
  <si>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PCM-20251113-00001806</t>
  </si>
  <si>
    <t xml:space="preserve">Site has access night issue as site located in USF area, Team will check in the morning </t>
  </si>
  <si>
    <t>PCM-20251113-00001945</t>
  </si>
  <si>
    <t>ETA 30 mins.</t>
  </si>
  <si>
    <t>PCM-20251113-00001857</t>
  </si>
  <si>
    <t>Minor</t>
  </si>
  <si>
    <t xml:space="preserve">setor down at 4G // EM team on the way need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</si>
</sst>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
      <sz val="11"/>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9">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xf numFmtId="0" fontId="34"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6" totalsRowShown="0" headerRowDxfId="174" dataDxfId="173" headerRowBorderDxfId="171" tableBorderDxfId="172" totalsRowBorderDxfId="170">
  <autoFilter ref="A1:L2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0" totalsRowShown="0" headerRowDxfId="157" dataDxfId="156" headerRowBorderDxfId="154" tableBorderDxfId="155" totalsRowBorderDxfId="153">
  <autoFilter ref="A1:CJ5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1" totalsRowShown="0" headerRowDxfId="64" dataDxfId="63" headerRowBorderDxfId="61" tableBorderDxfId="62">
  <autoFilter ref="A1:L104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7" totalsRowShown="0" headerRowDxfId="48" dataDxfId="47" headerRowBorderDxfId="45" tableBorderDxfId="46" totalsRowBorderDxfId="44">
  <autoFilter ref="A1:L5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9" totalsRowShown="0" headerRowDxfId="31" dataDxfId="30" headerRowBorderDxfId="28" tableBorderDxfId="29">
  <autoFilter ref="A1:L219"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36" totalsRowShown="0" headerRowDxfId="15" dataDxfId="14" headerRowBorderDxfId="12" tableBorderDxfId="13">
  <autoFilter ref="A1:L13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6"/>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311.99845416666358</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2</v>
      </c>
      <c r="D3" s="109" t="s">
        <v>13140</v>
      </c>
      <c r="E3" s="110" t="s">
        <v>39024</v>
      </c>
      <c r="F3" s="111">
        <v>45974.879571759258</v>
      </c>
      <c r="G3" s="112">
        <f t="shared" ref="G3:G14" ca="1" si="0">IFERROR(NOW()-F3,"")</f>
        <v>6.7308333331311587E-2</v>
      </c>
      <c r="H3" s="111">
        <v>45974.879525462966</v>
      </c>
      <c r="I3" s="109" t="str">
        <f>IFERROR(VLOOKUP(D3,DB!A:F,6,0),"")</f>
        <v>SCECO</v>
      </c>
      <c r="J3" s="109" t="str">
        <f>IFERROR(VLOOKUP(D3,DB!A:G,7,0),"")</f>
        <v>Vandalized</v>
      </c>
      <c r="K3" s="113" t="s">
        <v>39025</v>
      </c>
      <c r="L3" s="114" t="str">
        <f>IFERROR(VLOOKUP(D3,DB!A:I,9,0),"")</f>
        <v>Latis</v>
      </c>
    </row>
    <row r="4" spans="1:15" ht="15" customHeight="1">
      <c r="A4" s="108"/>
      <c r="B4" s="109" t="str">
        <f>IFERROR(VLOOKUP(D4,DB!A:K,11,0),"")</f>
        <v/>
      </c>
      <c r="C4" s="109"/>
      <c r="D4" s="109"/>
      <c r="E4" s="110"/>
      <c r="F4" s="111"/>
      <c r="G4" s="112">
        <f t="shared" ca="1" si="0"/>
        <v>45974.94688009259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45974.94688009259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45974.94688009259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45974.94688009259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45974.94688009259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45974.94688009259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45974.94688009259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45974.94688009259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45974.94688009259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45974.94688009259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45974.94688009259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ref="G15:G46" ca="1" si="1">IFERROR(NOW()-F15,"")</f>
        <v>45974.94688009259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45974.94688009259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1"/>
        <v>45974.94688009259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1"/>
        <v>45974.94688009259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1"/>
        <v>45974.94688009259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1"/>
        <v>45974.94688009259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1"/>
        <v>45974.94688009259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45974.94688009259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45974.94688009259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45974.94688009259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45974.94688009259</v>
      </c>
      <c r="H25" s="111"/>
      <c r="I25" s="109" t="str">
        <f>IFERROR(VLOOKUP(D25,DB!A:F,6,0),"")</f>
        <v/>
      </c>
      <c r="J25" s="109" t="str">
        <f>IFERROR(VLOOKUP(D25,DB!A:G,7,0),"")</f>
        <v/>
      </c>
      <c r="K25" s="113"/>
      <c r="L25" s="114" t="str">
        <f>IFERROR(VLOOKUP(D25,DB!A:I,9,0),"")</f>
        <v/>
      </c>
    </row>
    <row r="26" spans="1:12" ht="15" customHeight="1">
      <c r="A26" s="117"/>
      <c r="B26" s="118" t="str">
        <f>IFERROR(VLOOKUP(D26,DB!A:K,11,0),"")</f>
        <v/>
      </c>
      <c r="C26" s="118"/>
      <c r="D26" s="118"/>
      <c r="E26" s="119"/>
      <c r="F26" s="120"/>
      <c r="G26" s="121">
        <f t="shared" ca="1" si="1"/>
        <v>45974.94688009259</v>
      </c>
      <c r="H26" s="120"/>
      <c r="I26" s="118" t="str">
        <f>IFERROR(VLOOKUP(D26,DB!A:F,6,0),"")</f>
        <v/>
      </c>
      <c r="J26" s="118" t="str">
        <f>IFERROR(VLOOKUP(D26,DB!A:G,7,0),"")</f>
        <v/>
      </c>
      <c r="K26" s="122"/>
      <c r="L26" s="123" t="str">
        <f>IFERROR(VLOOKUP(D26,DB!A:I,9,0),"")</f>
        <v/>
      </c>
    </row>
    <row r="27" spans="1:12" ht="15" customHeight="1">
      <c r="A27" s="150"/>
      <c r="B27" s="151" t="str">
        <f>IFERROR(VLOOKUP(D27,DB!A:K,11,0),"")</f>
        <v/>
      </c>
      <c r="C27" s="151"/>
      <c r="D27" s="151"/>
      <c r="E27" s="152"/>
      <c r="F27" s="149"/>
      <c r="G27" s="153">
        <f ca="1">IFERROR(NOW()-F27,"")</f>
        <v>45974.94688009259</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45974.94688009259</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45974.94688009259</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45974.94688009259</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45974.94688009259</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45974.94688009259</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45974.94688009259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45974.94688009259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45974.94688009259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45974.94688009259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45974.94688009259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45974.94688009259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45974.94688009259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45974.94688009259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45974.94688009259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45974.94688009259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45974.94688009259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45974.94688009259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45974.94688009259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45974.94688009259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45974.94688009259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45974.94688009259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45974.94688009259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45974.94688009259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45974.94688009259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45974.94688009259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45974.94688009259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45974.94688009259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45974.94688009259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45974.94688009259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45974.94688009259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45974.94688009259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45974.94688009259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45974.94688009259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45974.94688009259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45974.94688009259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45974.94688009259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45974.94688009259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45974.94688009259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45974.94688009259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45974.94688009259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45974.94688009259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45974.94688009259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45974.94688009259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45974.94688009259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45974.94688009259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45974.94688009259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45974.94688009259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45974.94688009259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45974.94688009259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45974.94688009259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45974.94688009259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45974.94688009259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45974.94688009259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45974.94688009259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45974.94688009259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45974.94688009259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45974.94688009259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45974.94688009259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45974.94688009259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45974.94688009259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45974.94688009259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45974.94688009259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45974.94688009259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45974.94688009259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45974.94688009259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45974.94688009259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45974.94688009259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45974.94688009259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45974.94688009259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45974.94688009259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45974.94688009259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45974.94688009259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45974.94688009259</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45974.94688009259</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45974.94688009259</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45974.94688009259</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45974.94688009259</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45974.94688009259</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45974.94688009259</v>
      </c>
      <c r="H106" s="149"/>
      <c r="I106" s="151" t="str">
        <f>IFERROR(VLOOKUP(D106,DB!A:F,6,0),"")</f>
        <v/>
      </c>
      <c r="J106" s="151" t="str">
        <f>IFERROR(VLOOKUP(D106,DB!A:G,7,0),"")</f>
        <v/>
      </c>
      <c r="K106" s="154"/>
      <c r="L106" s="155" t="str">
        <f>IFERROR(VLOOKUP(D106,DB!A:I,9,0),"")</f>
        <v/>
      </c>
    </row>
  </sheetData>
  <customSheetViews>
    <customSheetView guid="{F6042A99-DD27-4453-835D-0834D95730CC}" filter="1" showAutoFilter="1">
      <pageMargins left="0" right="0" top="0" bottom="0" header="0" footer="0"/>
      <autoFilter ref="B1:M1" xr:uid="{31C63892-7929-4259-A5F3-146E94081850}"/>
    </customSheetView>
  </customSheetViews>
  <dataValidations count="2">
    <dataValidation allowBlank="1" showInputMessage="1" showErrorMessage="1" sqref="E1" xr:uid="{5DBA255D-CDD9-49FB-AD3C-AF70AB4EE696}"/>
    <dataValidation type="list" allowBlank="1" showInputMessage="1" showErrorMessage="1" sqref="E2:E10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0"/>
  <sheetViews>
    <sheetView workbookViewId="0">
      <selection activeCell="K5" sqref="K5"/>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39026</v>
      </c>
      <c r="N1" s="88" t="s">
        <v>39027</v>
      </c>
      <c r="O1" s="88" t="s">
        <v>39028</v>
      </c>
      <c r="P1" s="88" t="s">
        <v>39029</v>
      </c>
      <c r="Q1" s="88" t="s">
        <v>39030</v>
      </c>
      <c r="R1" s="88" t="s">
        <v>39031</v>
      </c>
      <c r="S1" s="88" t="s">
        <v>39032</v>
      </c>
      <c r="T1" s="88" t="s">
        <v>39033</v>
      </c>
      <c r="U1" s="88" t="s">
        <v>39034</v>
      </c>
      <c r="V1" s="88" t="s">
        <v>39035</v>
      </c>
      <c r="W1" s="88" t="s">
        <v>39036</v>
      </c>
      <c r="X1" s="88" t="s">
        <v>39037</v>
      </c>
      <c r="Y1" s="88" t="s">
        <v>39038</v>
      </c>
      <c r="Z1" s="88" t="s">
        <v>39039</v>
      </c>
      <c r="AA1" s="88" t="s">
        <v>39040</v>
      </c>
      <c r="AB1" s="88" t="s">
        <v>39041</v>
      </c>
      <c r="AC1" s="88" t="s">
        <v>39042</v>
      </c>
      <c r="AD1" s="88" t="s">
        <v>39043</v>
      </c>
      <c r="AE1" s="88" t="s">
        <v>39044</v>
      </c>
      <c r="AF1" s="88" t="s">
        <v>39045</v>
      </c>
      <c r="AG1" s="88" t="s">
        <v>39046</v>
      </c>
      <c r="AH1" s="88" t="s">
        <v>39047</v>
      </c>
      <c r="AI1" s="88" t="s">
        <v>39048</v>
      </c>
      <c r="AJ1" s="88" t="s">
        <v>39049</v>
      </c>
      <c r="AK1" s="88" t="s">
        <v>39050</v>
      </c>
      <c r="AL1" s="88" t="s">
        <v>39051</v>
      </c>
      <c r="AM1" s="88" t="s">
        <v>39052</v>
      </c>
      <c r="AN1" s="88" t="s">
        <v>39053</v>
      </c>
      <c r="AO1" s="88" t="s">
        <v>39054</v>
      </c>
      <c r="AP1" s="88" t="s">
        <v>39055</v>
      </c>
      <c r="AQ1" s="88" t="s">
        <v>39056</v>
      </c>
      <c r="AR1" s="88" t="s">
        <v>39057</v>
      </c>
      <c r="AS1" s="88" t="s">
        <v>39058</v>
      </c>
      <c r="AT1" s="88" t="s">
        <v>39059</v>
      </c>
      <c r="AU1" s="88" t="s">
        <v>39060</v>
      </c>
      <c r="AV1" s="88" t="s">
        <v>39061</v>
      </c>
      <c r="AW1" s="88" t="s">
        <v>39062</v>
      </c>
      <c r="AX1" s="88" t="s">
        <v>39063</v>
      </c>
      <c r="AY1" s="88" t="s">
        <v>39064</v>
      </c>
      <c r="AZ1" s="88" t="s">
        <v>39065</v>
      </c>
      <c r="BA1" s="88" t="s">
        <v>39066</v>
      </c>
      <c r="BB1" s="88" t="s">
        <v>39067</v>
      </c>
      <c r="BC1" s="88" t="s">
        <v>39068</v>
      </c>
      <c r="BD1" s="88" t="s">
        <v>39069</v>
      </c>
      <c r="BE1" s="88" t="s">
        <v>39070</v>
      </c>
      <c r="BF1" s="88" t="s">
        <v>39071</v>
      </c>
      <c r="BG1" s="88" t="s">
        <v>39072</v>
      </c>
      <c r="BH1" s="88" t="s">
        <v>39073</v>
      </c>
      <c r="BI1" s="88" t="s">
        <v>39074</v>
      </c>
      <c r="BJ1" s="88" t="s">
        <v>39075</v>
      </c>
      <c r="BK1" s="88" t="s">
        <v>39076</v>
      </c>
      <c r="BL1" s="88" t="s">
        <v>39077</v>
      </c>
      <c r="BM1" s="88" t="s">
        <v>39078</v>
      </c>
      <c r="BN1" s="88" t="s">
        <v>39079</v>
      </c>
      <c r="BO1" s="88" t="s">
        <v>39080</v>
      </c>
      <c r="BP1" s="88" t="s">
        <v>39081</v>
      </c>
      <c r="BQ1" s="88" t="s">
        <v>39082</v>
      </c>
      <c r="BR1" s="88" t="s">
        <v>39083</v>
      </c>
      <c r="BS1" s="88" t="s">
        <v>39084</v>
      </c>
      <c r="BT1" s="88" t="s">
        <v>39085</v>
      </c>
      <c r="BU1" s="88" t="s">
        <v>39086</v>
      </c>
      <c r="BV1" s="88" t="s">
        <v>39087</v>
      </c>
      <c r="BW1" s="88" t="s">
        <v>39088</v>
      </c>
      <c r="BX1" s="88" t="s">
        <v>39089</v>
      </c>
      <c r="BY1" s="88" t="s">
        <v>39090</v>
      </c>
      <c r="BZ1" s="88" t="s">
        <v>39091</v>
      </c>
      <c r="CA1" s="88" t="s">
        <v>39092</v>
      </c>
      <c r="CB1" s="88" t="s">
        <v>39093</v>
      </c>
      <c r="CC1" s="88" t="s">
        <v>39094</v>
      </c>
      <c r="CD1" s="88" t="s">
        <v>39095</v>
      </c>
      <c r="CE1" s="88" t="s">
        <v>39096</v>
      </c>
      <c r="CF1" s="88" t="s">
        <v>39097</v>
      </c>
      <c r="CG1" s="88" t="s">
        <v>39098</v>
      </c>
      <c r="CH1" s="88" t="s">
        <v>39099</v>
      </c>
      <c r="CI1" s="88" t="s">
        <v>39100</v>
      </c>
      <c r="CJ1" s="88" t="s">
        <v>39101</v>
      </c>
    </row>
    <row r="2" spans="1:88" s="68" customFormat="1" ht="31.5" customHeight="1">
      <c r="A2" s="61" t="s">
        <v>39102</v>
      </c>
      <c r="B2" s="61" t="s">
        <v>27</v>
      </c>
      <c r="C2" s="61">
        <v>1</v>
      </c>
      <c r="D2" s="61" t="s">
        <v>19542</v>
      </c>
      <c r="E2" s="85" t="s">
        <v>39024</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149.94704212962824</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22777</v>
      </c>
      <c r="E4" s="103" t="s">
        <v>39021</v>
      </c>
      <c r="F4" s="104">
        <v>45974.60628472222</v>
      </c>
      <c r="G4" s="105">
        <f t="shared" ref="G4" ca="1" si="1">IFERROR(NOW()-F4,"-")</f>
        <v>0.34059537036955589</v>
      </c>
      <c r="H4" s="104">
        <v>45974.597256944442</v>
      </c>
      <c r="I4" s="18" t="str">
        <f>IFERROR(VLOOKUP(D4,DB!A:F,6,0),"")</f>
        <v>SCECO</v>
      </c>
      <c r="J4" s="18" t="str">
        <f>IFERROR(VLOOKUP(D4,DB!A:G,7,0),"")</f>
        <v>Dead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45974.94688009259</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45974.94688009259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9"/>
      <c r="E7" s="103"/>
      <c r="F7" s="104"/>
      <c r="G7" s="105">
        <f ca="1">IFERROR(NOW()-F7,"-")</f>
        <v>45974.94688009259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45974.94688009259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s="156" customFormat="1" ht="31.5" customHeight="1">
      <c r="A9" s="102"/>
      <c r="B9" s="18" t="str">
        <f>IFERROR(VLOOKUP(D9,DB!A:K,11,0),"")</f>
        <v/>
      </c>
      <c r="C9" s="18"/>
      <c r="D9" s="18"/>
      <c r="E9" s="103"/>
      <c r="F9" s="104"/>
      <c r="G9" s="105">
        <f ca="1">IFERROR(NOW()-F9,"-")</f>
        <v>45974.94688009259</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45974.94688009259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45974.94688009259</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45974.94688009259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27"/>
      <c r="B13" s="128" t="str">
        <f>IFERROR(VLOOKUP(D13,DB!A:K,11,0),"")</f>
        <v/>
      </c>
      <c r="C13" s="128"/>
      <c r="D13" s="128"/>
      <c r="E13" s="129"/>
      <c r="F13" s="130"/>
      <c r="G13" s="131">
        <f ca="1">IFERROR(NOW()-F13,"-")</f>
        <v>45974.94688009259</v>
      </c>
      <c r="H13" s="130"/>
      <c r="I13" s="128" t="str">
        <f>IFERROR(VLOOKUP(D13,DB!A:F,6,0),"")</f>
        <v/>
      </c>
      <c r="J13" s="128" t="str">
        <f>IFERROR(VLOOKUP(D13,DB!A:G,7,0),"")</f>
        <v/>
      </c>
      <c r="K13" s="132"/>
      <c r="L13" s="128" t="str">
        <f>IFERROR(VLOOKUP(D13,DB!A:I,9,0),"")</f>
        <v/>
      </c>
      <c r="M13" s="128"/>
      <c r="N13" s="128"/>
      <c r="O13" s="128"/>
      <c r="P13" s="128"/>
      <c r="Q13" s="128"/>
      <c r="R13" s="128"/>
      <c r="S13" s="128"/>
      <c r="T13" s="128"/>
      <c r="U13" s="128"/>
      <c r="V13" s="128"/>
      <c r="W13" s="128"/>
      <c r="X13" s="128"/>
      <c r="Y13" s="128"/>
      <c r="Z13" s="128"/>
      <c r="AA13" s="128"/>
      <c r="AB13" s="128"/>
      <c r="AC13" s="128"/>
      <c r="AD13" s="128"/>
      <c r="AE13" s="128"/>
      <c r="AF13" s="128"/>
      <c r="AG13" s="128"/>
      <c r="AH13" s="128"/>
      <c r="AI13" s="128"/>
      <c r="AJ13" s="128"/>
      <c r="AK13" s="128"/>
      <c r="AL13" s="128"/>
      <c r="AM13" s="128"/>
      <c r="AN13" s="128"/>
      <c r="AO13" s="128"/>
      <c r="AP13" s="128"/>
      <c r="AQ13" s="128"/>
      <c r="AR13" s="128"/>
      <c r="AS13" s="128"/>
      <c r="AT13" s="128"/>
      <c r="AU13" s="128"/>
      <c r="AV13" s="128"/>
      <c r="AW13" s="128"/>
      <c r="AX13" s="128"/>
      <c r="AY13" s="128"/>
      <c r="AZ13" s="128"/>
      <c r="BA13" s="128"/>
      <c r="BB13" s="128"/>
      <c r="BC13" s="128"/>
      <c r="BD13" s="128"/>
      <c r="BE13" s="128"/>
      <c r="BF13" s="128"/>
      <c r="BG13" s="128"/>
      <c r="BH13" s="128"/>
      <c r="BI13" s="128"/>
      <c r="BJ13" s="128"/>
      <c r="BK13" s="128"/>
      <c r="BL13" s="128"/>
      <c r="BM13" s="128"/>
      <c r="BN13" s="128"/>
      <c r="BO13" s="128"/>
      <c r="BP13" s="128"/>
      <c r="BQ13" s="128"/>
      <c r="BR13" s="128"/>
      <c r="BS13" s="128"/>
      <c r="BT13" s="128"/>
      <c r="BU13" s="128"/>
      <c r="BV13" s="128"/>
      <c r="BW13" s="128"/>
      <c r="BX13" s="128"/>
      <c r="BY13" s="128"/>
      <c r="BZ13" s="128"/>
      <c r="CA13" s="128"/>
      <c r="CB13" s="128"/>
      <c r="CC13" s="128"/>
      <c r="CD13" s="128"/>
      <c r="CE13" s="128"/>
      <c r="CF13" s="128"/>
      <c r="CG13" s="128"/>
      <c r="CH13" s="128"/>
      <c r="CI13" s="128"/>
      <c r="CJ13" s="133"/>
    </row>
    <row r="14" spans="1:88" ht="31.5" customHeight="1">
      <c r="A14" s="102"/>
      <c r="B14" s="18" t="str">
        <f>IFERROR(VLOOKUP(D14,DB!A:K,11,0),"")</f>
        <v/>
      </c>
      <c r="C14" s="18"/>
      <c r="D14" s="18"/>
      <c r="E14" s="103"/>
      <c r="F14" s="104"/>
      <c r="G14" s="105">
        <f ca="1">IFERROR(NOW()-F14,"-")</f>
        <v>45974.94688009259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45974.94688009259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45974.94688009259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45974.94688009259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45974.94688009259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45974.94688009259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45974.94688009259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45974.94688009259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45974.94688009259</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45974.94688009259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45974.94688009259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45974.94688009259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45974.94688009259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45974.94688009259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45974.94688009259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45974.94688009259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45974.94688009259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45974.94688009259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45974.94688009259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45974.94688009259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45974.94688009259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45974.94688009259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45974.94688009259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45974.94688009259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45974.94688009259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45974.94688009259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45974.94688009259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45974.94688009259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45974.94688009259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45974.94688009259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45974.94688009259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45974.94688009259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45974.94688009259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45974.94688009259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45974.94688009259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45974.94688009259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27"/>
      <c r="B50" s="128" t="str">
        <f>IFERROR(VLOOKUP(D50,DB!A:K,11,0),"")</f>
        <v/>
      </c>
      <c r="C50" s="128"/>
      <c r="D50" s="128"/>
      <c r="E50" s="129"/>
      <c r="F50" s="130"/>
      <c r="G50" s="131">
        <f ca="1">IFERROR(NOW()-F50,"-")</f>
        <v>45974.94688009259</v>
      </c>
      <c r="H50" s="130"/>
      <c r="I50" s="128" t="str">
        <f>IFERROR(VLOOKUP(D50,DB!A:F,6,0),"")</f>
        <v/>
      </c>
      <c r="J50" s="128" t="str">
        <f>IFERROR(VLOOKUP(D50,DB!A:G,7,0),"")</f>
        <v/>
      </c>
      <c r="K50" s="132"/>
      <c r="L50" s="128" t="str">
        <f>IFERROR(VLOOKUP(D50,DB!A:I,9,0),"")</f>
        <v/>
      </c>
      <c r="M50" s="128"/>
      <c r="N50" s="128"/>
      <c r="O50" s="128"/>
      <c r="P50" s="128"/>
      <c r="Q50" s="128"/>
      <c r="R50" s="128"/>
      <c r="S50" s="128"/>
      <c r="T50" s="128"/>
      <c r="U50" s="128"/>
      <c r="V50" s="128"/>
      <c r="W50" s="128"/>
      <c r="X50" s="128"/>
      <c r="Y50" s="128"/>
      <c r="Z50" s="128"/>
      <c r="AA50" s="128"/>
      <c r="AB50" s="128"/>
      <c r="AC50" s="128"/>
      <c r="AD50" s="128"/>
      <c r="AE50" s="128"/>
      <c r="AF50" s="128"/>
      <c r="AG50" s="128"/>
      <c r="AH50" s="128"/>
      <c r="AI50" s="128"/>
      <c r="AJ50" s="128"/>
      <c r="AK50" s="128"/>
      <c r="AL50" s="128"/>
      <c r="AM50" s="128"/>
      <c r="AN50" s="128"/>
      <c r="AO50" s="128"/>
      <c r="AP50" s="128"/>
      <c r="AQ50" s="128"/>
      <c r="AR50" s="128"/>
      <c r="AS50" s="128"/>
      <c r="AT50" s="128"/>
      <c r="AU50" s="128"/>
      <c r="AV50" s="128"/>
      <c r="AW50" s="128"/>
      <c r="AX50" s="128"/>
      <c r="AY50" s="128"/>
      <c r="AZ50" s="128"/>
      <c r="BA50" s="128"/>
      <c r="BB50" s="128"/>
      <c r="BC50" s="128"/>
      <c r="BD50" s="128"/>
      <c r="BE50" s="128"/>
      <c r="BF50" s="128"/>
      <c r="BG50" s="128"/>
      <c r="BH50" s="128"/>
      <c r="BI50" s="128"/>
      <c r="BJ50" s="128"/>
      <c r="BK50" s="128"/>
      <c r="BL50" s="128"/>
      <c r="BM50" s="128"/>
      <c r="BN50" s="128"/>
      <c r="BO50" s="128"/>
      <c r="BP50" s="128"/>
      <c r="BQ50" s="128"/>
      <c r="BR50" s="128"/>
      <c r="BS50" s="128"/>
      <c r="BT50" s="128"/>
      <c r="BU50" s="128"/>
      <c r="BV50" s="128"/>
      <c r="BW50" s="128"/>
      <c r="BX50" s="128"/>
      <c r="BY50" s="128"/>
      <c r="BZ50" s="128"/>
      <c r="CA50" s="128"/>
      <c r="CB50" s="128"/>
      <c r="CC50" s="128"/>
      <c r="CD50" s="128"/>
      <c r="CE50" s="128"/>
      <c r="CF50" s="128"/>
      <c r="CG50" s="128"/>
      <c r="CH50" s="128"/>
      <c r="CI50" s="128"/>
      <c r="CJ50" s="133"/>
    </row>
  </sheetData>
  <dataValidations count="2">
    <dataValidation allowBlank="1" showInputMessage="1" showErrorMessage="1" sqref="E1" xr:uid="{4D935161-CDD3-4592-B877-3FB59C99E142}"/>
    <dataValidation type="list" allowBlank="1" showInputMessage="1" showErrorMessage="1" sqref="E3:E5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1"/>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 ca="1" si="0">IFERROR(NOW()-F2,"-")</f>
        <v>45974.94688009259</v>
      </c>
      <c r="H2" s="22"/>
      <c r="I2" s="19" t="str">
        <f>IFERROR(VLOOKUP(D2,DB!A:F,6,0),"")</f>
        <v/>
      </c>
      <c r="J2" s="18" t="str">
        <f>IFERROR(VLOOKUP(D2,DB!A:G,7,0),"")</f>
        <v/>
      </c>
      <c r="K2" s="45"/>
      <c r="L2" s="23" t="str">
        <f>IFERROR(VLOOKUP(D2,DB!A:I,9,0),"")</f>
        <v/>
      </c>
    </row>
    <row r="3" spans="1:13" ht="15" customHeight="1">
      <c r="A3" s="19"/>
      <c r="B3" s="61" t="str">
        <f>IFERROR(VLOOKUP(D3,DB!A:K,11,0),"")</f>
        <v/>
      </c>
      <c r="C3" s="18"/>
      <c r="D3" s="158"/>
      <c r="E3" s="18"/>
      <c r="F3" s="20"/>
      <c r="G3" s="21">
        <f t="shared" ref="G3:G66" ca="1" si="1">IFERROR(NOW()-F3,"-")</f>
        <v>45974.94688009259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1"/>
        <v>45974.94688009259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45974.94688009259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45974.94688009259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45974.94688009259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45974.94688009259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45974.94688009259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45974.94688009259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45974.94688009259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45974.94688009259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45974.94688009259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45974.94688009259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45974.94688009259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45974.94688009259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45974.94688009259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45974.94688009259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45974.94688009259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45974.94688009259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45974.94688009259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45974.94688009259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45974.94688009259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45974.94688009259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45974.94688009259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45974.94688009259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45974.94688009259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45974.94688009259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45974.94688009259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45974.94688009259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45974.94688009259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45974.94688009259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45974.94688009259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45974.94688009259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45974.94688009259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45974.94688009259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45974.94688009259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45974.94688009259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45974.94688009259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45974.94688009259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45974.94688009259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45974.94688009259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45974.94688009259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45974.94688009259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45974.94688009259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45974.94688009259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45974.94688009259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45974.94688009259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45974.94688009259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45974.94688009259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45974.94688009259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45974.94688009259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45974.94688009259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45974.94688009259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45974.94688009259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45974.94688009259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45974.94688009259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45974.94688009259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45974.94688009259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45974.94688009259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45974.94688009259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45974.94688009259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45974.94688009259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45974.94688009259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45974.94688009259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45974.94688009259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ref="G67:G130" ca="1" si="2">IFERROR(NOW()-F67,"-")</f>
        <v>45974.94688009259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2"/>
        <v>45974.94688009259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45974.94688009259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45974.94688009259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45974.94688009259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45974.94688009259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45974.94688009259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45974.94688009259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45974.94688009259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45974.94688009259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45974.94688009259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45974.94688009259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45974.94688009259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45974.94688009259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45974.94688009259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45974.94688009259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45974.94688009259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45974.94688009259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45974.94688009259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45974.94688009259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45974.94688009259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45974.94688009259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45974.94688009259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45974.94688009259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45974.94688009259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45974.94688009259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45974.94688009259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45974.94688009259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45974.94688009259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45974.94688009259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45974.94688009259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45974.94688009259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45974.94688009259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45974.94688009259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45974.94688009259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45974.94688009259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45974.94688009259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45974.94688009259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45974.94688009259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45974.94688009259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45974.94688009259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45974.94688009259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45974.94688009259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45974.94688009259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45974.94688009259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45974.94688009259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45974.94688009259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45974.94688009259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45974.94688009259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45974.94688009259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45974.94688009259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45974.94688009259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45974.94688009259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45974.94688009259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45974.94688009259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45974.94688009259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45974.94688009259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45974.94688009259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45974.94688009259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45974.94688009259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45974.94688009259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45974.94688009259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45974.94688009259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45974.94688009259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ref="G131:G194" ca="1" si="3">IFERROR(NOW()-F131,"-")</f>
        <v>45974.94688009259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3"/>
        <v>45974.94688009259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45974.94688009259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45974.94688009259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45974.94688009259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45974.94688009259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45974.94688009259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45974.94688009259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45974.94688009259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45974.94688009259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45974.94688009259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45974.94688009259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45974.94688009259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45974.94688009259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45974.94688009259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45974.94688009259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45974.94688009259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45974.94688009259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45974.94688009259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45974.94688009259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45974.94688009259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45974.94688009259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45974.94688009259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45974.94688009259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45974.94688009259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45974.94688009259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45974.94688009259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45974.94688009259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45974.94688009259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45974.94688009259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45974.94688009259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45974.94688009259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45974.94688009259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45974.94688009259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45974.94688009259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45974.94688009259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45974.94688009259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45974.94688009259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45974.94688009259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45974.94688009259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45974.94688009259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45974.94688009259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45974.94688009259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45974.94688009259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45974.94688009259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45974.94688009259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45974.94688009259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45974.94688009259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45974.94688009259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45974.94688009259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45974.94688009259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45974.94688009259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45974.94688009259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45974.94688009259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45974.94688009259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45974.94688009259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45974.94688009259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45974.94688009259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45974.94688009259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45974.94688009259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45974.94688009259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45974.94688009259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45974.94688009259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45974.94688009259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ref="G195:G258" ca="1" si="4">IFERROR(NOW()-F195,"-")</f>
        <v>45974.94688009259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4"/>
        <v>45974.94688009259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45974.94688009259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45974.94688009259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45974.94688009259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45974.94688009259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45974.94688009259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45974.94688009259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45974.94688009259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45974.94688009259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45974.94688009259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45974.94688009259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45974.94688009259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45974.94688009259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45974.94688009259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45974.94688009259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45974.94688009259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45974.94688009259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45974.94688009259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45974.94688009259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45974.94688009259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45974.94688009259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45974.94688009259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45974.94688009259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45974.94688009259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45974.94688009259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45974.94688009259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45974.94688009259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45974.94688009259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45974.94688009259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45974.94688009259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45974.94688009259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45974.94688009259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45974.94688009259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45974.94688009259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45974.94688009259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45974.94688009259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45974.94688009259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45974.94688009259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45974.94688009259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45974.94688009259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45974.94688009259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45974.94688009259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45974.94688009259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45974.94688009259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45974.94688009259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45974.94688009259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45974.94688009259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45974.94688009259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45974.94688009259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45974.94688009259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45974.94688009259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45974.94688009259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45974.94688009259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45974.94688009259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45974.94688009259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45974.94688009259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45974.94688009259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45974.94688009259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45974.94688009259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45974.94688009259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45974.94688009259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45974.94688009259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45974.94688009259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ref="G259:G322" ca="1" si="5">IFERROR(NOW()-F259,"-")</f>
        <v>45974.94688009259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5"/>
        <v>45974.94688009259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45974.94688009259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45974.94688009259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45974.94688009259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45974.94688009259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45974.94688009259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45974.94688009259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45974.94688009259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45974.94688009259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45974.94688009259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45974.94688009259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45974.94688009259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45974.94688009259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45974.94688009259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45974.94688009259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45974.94688009259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45974.94688009259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45974.94688009259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45974.94688009259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45974.94688009259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45974.94688009259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45974.94688009259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45974.94688009259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45974.94688009259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45974.94688009259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45974.94688009259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45974.94688009259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45974.94688009259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45974.94688009259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45974.94688009259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45974.94688009259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45974.94688009259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45974.94688009259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45974.94688009259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45974.94688009259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45974.94688009259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45974.94688009259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45974.94688009259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45974.94688009259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45974.94688009259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45974.94688009259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45974.94688009259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45974.94688009259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45974.94688009259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45974.94688009259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45974.94688009259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45974.94688009259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45974.94688009259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45974.94688009259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45974.94688009259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45974.94688009259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45974.94688009259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45974.94688009259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45974.94688009259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45974.94688009259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45974.94688009259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45974.94688009259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45974.94688009259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45974.94688009259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45974.94688009259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45974.94688009259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45974.94688009259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45974.94688009259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ref="G323:G386" ca="1" si="6">IFERROR(NOW()-F323,"-")</f>
        <v>45974.94688009259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6"/>
        <v>45974.94688009259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45974.94688009259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45974.94688009259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45974.94688009259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45974.94688009259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45974.94688009259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45974.94688009259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45974.94688009259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45974.94688009259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45974.94688009259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45974.94688009259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45974.94688009259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45974.94688009259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45974.94688009259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45974.94688009259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45974.94688009259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45974.94688009259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45974.94688009259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45974.94688009259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45974.94688009259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45974.94688009259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45974.94688009259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45974.94688009259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45974.94688009259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45974.94688009259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45974.94688009259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45974.94688009259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45974.94688009259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45974.94688009259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45974.94688009259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45974.94688009259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45974.94688009259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45974.94688009259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45974.94688009259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45974.94688009259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45974.94688009259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45974.94688009259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45974.94688009259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45974.94688009259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45974.94688009259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45974.94688009259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45974.94688009259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45974.94688009259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45974.94688009259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45974.94688009259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45974.94688009259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45974.94688009259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45974.94688009259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45974.94688009259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45974.94688009259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45974.94688009259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45974.94688009259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45974.94688009259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45974.94688009259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45974.94688009259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45974.94688009259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45974.94688009259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45974.94688009259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45974.94688009259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45974.94688009259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45974.94688009259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45974.94688009259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45974.94688009259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ref="G387:G450" ca="1" si="7">IFERROR(NOW()-F387,"-")</f>
        <v>45974.94688009259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7"/>
        <v>45974.94688009259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45974.94688009259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45974.94688009259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45974.94688009259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45974.94688009259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45974.94688009259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45974.94688009259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45974.94688009259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45974.94688009259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45974.94688009259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45974.94688009259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45974.94688009259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45974.94688009259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45974.94688009259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45974.94688009259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45974.94688009259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45974.94688009259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45974.94688009259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45974.94688009259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45974.94688009259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45974.94688009259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45974.94688009259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45974.94688009259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45974.94688009259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45974.94688009259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45974.94688009259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45974.94688009259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45974.94688009259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45974.94688009259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45974.94688009259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45974.94688009259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45974.94688009259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45974.94688009259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45974.94688009259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45974.94688009259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45974.94688009259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45974.94688009259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45974.94688009259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45974.94688009259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45974.94688009259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45974.94688009259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45974.94688009259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45974.94688009259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45974.94688009259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45974.94688009259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45974.94688009259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45974.94688009259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45974.94688009259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45974.94688009259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45974.94688009259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45974.94688009259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45974.94688009259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45974.94688009259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45974.94688009259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45974.94688009259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45974.94688009259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45974.94688009259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45974.94688009259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45974.94688009259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45974.94688009259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45974.94688009259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45974.94688009259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45974.94688009259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ref="G451:G514" ca="1" si="8">IFERROR(NOW()-F451,"-")</f>
        <v>45974.94688009259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8"/>
        <v>45974.94688009259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45974.94688009259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45974.94688009259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45974.94688009259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45974.94688009259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45974.94688009259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45974.94688009259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45974.94688009259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45974.94688009259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45974.94688009259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45974.94688009259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45974.94688009259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45974.94688009259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45974.94688009259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45974.94688009259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45974.94688009259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45974.94688009259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45974.94688009259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45974.94688009259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45974.94688009259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45974.94688009259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45974.94688009259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45974.94688009259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45974.94688009259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45974.94688009259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45974.94688009259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45974.94688009259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45974.94688009259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45974.94688009259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45974.94688009259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45974.94688009259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45974.94688009259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45974.94688009259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45974.94688009259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45974.94688009259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45974.94688009259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45974.94688009259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45974.94688009259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45974.94688009259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45974.94688009259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45974.94688009259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45974.94688009259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45974.94688009259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45974.94688009259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45974.94688009259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45974.94688009259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45974.94688009259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45974.94688009259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45974.94688009259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45974.94688009259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45974.94688009259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45974.94688009259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45974.94688009259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45974.94688009259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45974.94688009259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45974.94688009259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45974.94688009259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45974.94688009259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45974.94688009259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45974.94688009259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45974.94688009259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45974.94688009259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45974.94688009259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ref="G515:G578" ca="1" si="9">IFERROR(NOW()-F515,"-")</f>
        <v>45974.94688009259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9"/>
        <v>45974.94688009259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45974.94688009259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45974.94688009259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45974.94688009259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45974.94688009259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45974.94688009259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45974.94688009259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45974.94688009259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45974.94688009259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45974.94688009259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45974.94688009259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45974.94688009259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45974.94688009259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45974.94688009259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45974.94688009259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45974.94688009259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45974.94688009259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45974.94688009259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45974.94688009259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45974.94688009259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45974.94688009259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45974.94688009259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45974.94688009259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45974.94688009259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45974.94688009259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45974.94688009259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45974.94688009259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45974.94688009259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45974.94688009259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45974.94688009259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45974.94688009259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45974.94688009259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45974.94688009259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45974.94688009259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45974.94688009259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45974.94688009259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45974.94688009259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45974.94688009259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45974.94688009259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45974.94688009259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45974.94688009259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45974.94688009259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45974.94688009259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45974.94688009259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45974.94688009259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45974.94688009259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45974.94688009259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45974.94688009259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45974.94688009259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45974.94688009259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45974.94688009259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45974.94688009259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45974.94688009259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45974.94688009259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45974.94688009259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45974.94688009259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45974.94688009259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45974.94688009259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45974.94688009259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45974.94688009259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45974.94688009259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45974.94688009259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45974.94688009259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ref="G579:G642" ca="1" si="10">IFERROR(NOW()-F579,"-")</f>
        <v>45974.94688009259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10"/>
        <v>45974.94688009259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45974.94688009259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45974.94688009259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45974.94688009259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45974.94688009259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45974.94688009259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45974.94688009259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45974.94688009259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45974.94688009259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45974.94688009259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45974.94688009259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45974.94688009259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45974.94688009259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45974.94688009259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45974.94688009259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45974.94688009259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45974.94688009259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45974.94688009259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45974.94688009259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45974.94688009259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45974.94688009259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45974.94688009259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45974.94688009259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45974.94688009259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45974.94688009259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45974.94688009259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45974.94688009259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45974.94688009259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45974.94688009259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45974.94688009259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45974.94688009259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45974.94688009259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45974.94688009259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45974.94688009259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45974.94688009259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45974.94688009259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45974.94688009259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45974.94688009259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45974.94688009259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45974.94688009259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45974.94688009259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45974.94688009259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45974.94688009259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45974.94688009259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45974.94688009259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45974.94688009259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45974.94688009259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45974.94688009259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45974.94688009259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45974.94688009259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45974.94688009259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45974.94688009259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45974.94688009259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45974.94688009259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45974.94688009259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45974.94688009259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45974.94688009259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45974.94688009259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45974.94688009259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45974.94688009259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45974.94688009259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45974.94688009259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45974.94688009259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ref="G643:G706" ca="1" si="11">IFERROR(NOW()-F643,"-")</f>
        <v>45974.94688009259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1"/>
        <v>45974.94688009259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45974.94688009259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45974.94688009259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45974.94688009259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45974.94688009259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45974.94688009259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45974.94688009259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45974.94688009259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45974.94688009259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45974.94688009259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45974.94688009259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45974.94688009259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45974.94688009259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45974.94688009259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45974.94688009259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45974.94688009259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45974.94688009259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45974.94688009259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45974.94688009259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45974.94688009259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45974.94688009259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45974.94688009259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45974.94688009259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45974.94688009259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45974.94688009259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45974.94688009259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45974.94688009259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45974.94688009259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45974.94688009259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45974.94688009259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45974.94688009259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45974.94688009259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45974.94688009259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45974.94688009259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45974.94688009259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45974.94688009259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45974.94688009259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45974.94688009259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45974.94688009259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45974.94688009259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45974.94688009259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45974.94688009259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45974.94688009259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45974.94688009259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45974.94688009259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45974.94688009259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45974.94688009259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45974.94688009259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45974.94688009259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45974.94688009259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45974.94688009259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45974.94688009259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45974.94688009259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45974.94688009259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45974.94688009259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45974.94688009259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45974.94688009259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45974.94688009259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45974.94688009259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45974.94688009259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45974.94688009259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45974.94688009259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45974.94688009259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ref="G707:G770" ca="1" si="12">IFERROR(NOW()-F707,"-")</f>
        <v>45974.94688009259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2"/>
        <v>45974.94688009259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45974.94688009259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45974.94688009259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45974.94688009259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45974.94688009259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45974.94688009259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45974.94688009259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45974.94688009259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45974.94688009259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45974.94688009259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45974.94688009259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45974.94688009259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45974.94688009259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45974.94688009259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45974.94688009259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45974.94688009259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45974.94688009259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45974.94688009259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45974.94688009259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45974.94688009259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45974.94688009259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45974.94688009259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45974.94688009259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45974.94688009259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45974.94688009259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45974.94688009259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45974.94688009259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45974.94688009259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45974.94688009259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45974.94688009259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45974.94688009259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45974.94688009259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45974.94688009259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45974.94688009259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45974.94688009259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45974.94688009259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45974.94688009259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45974.94688009259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45974.94688009259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45974.94688009259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45974.94688009259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45974.94688009259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45974.94688009259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45974.94688009259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45974.94688009259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45974.94688009259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45974.94688009259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45974.94688009259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45974.94688009259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45974.94688009259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45974.94688009259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45974.94688009259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45974.94688009259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45974.94688009259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45974.94688009259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45974.94688009259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45974.94688009259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45974.94688009259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45974.94688009259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45974.94688009259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45974.94688009259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45974.94688009259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45974.94688009259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ref="G771:G834" ca="1" si="13">IFERROR(NOW()-F771,"-")</f>
        <v>45974.94688009259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3"/>
        <v>45974.94688009259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45974.94688009259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45974.94688009259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45974.94688009259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45974.94688009259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45974.94688009259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45974.94688009259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45974.94688009259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45974.94688009259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45974.94688009259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45974.94688009259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45974.94688009259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45974.94688009259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45974.94688009259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45974.94688009259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45974.94688009259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45974.94688009259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45974.94688009259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45974.94688009259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45974.94688009259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45974.94688009259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45974.94688009259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45974.94688009259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45974.94688009259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45974.94688009259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45974.94688009259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45974.94688009259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45974.94688009259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45974.94688009259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45974.94688009259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45974.94688009259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45974.94688009259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45974.94688009259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45974.94688009259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45974.94688009259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45974.94688009259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45974.94688009259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45974.94688009259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45974.94688009259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45974.94688009259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45974.94688009259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45974.94688009259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45974.94688009259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45974.94688009259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45974.94688009259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45974.94688009259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45974.94688009259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45974.94688009259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45974.94688009259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45974.94688009259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45974.94688009259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45974.94688009259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45974.94688009259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45974.94688009259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45974.94688009259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45974.94688009259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45974.94688009259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45974.94688009259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45974.94688009259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45974.94688009259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45974.94688009259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45974.94688009259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45974.94688009259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ref="G835:G898" ca="1" si="14">IFERROR(NOW()-F835,"-")</f>
        <v>45974.94688009259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4"/>
        <v>45974.94688009259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45974.94688009259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45974.94688009259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45974.94688009259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45974.94688009259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45974.94688009259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45974.94688009259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45974.94688009259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45974.94688009259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45974.94688009259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45974.94688009259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45974.94688009259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45974.94688009259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45974.94688009259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45974.94688009259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45974.94688009259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45974.94688009259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45974.94688009259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45974.94688009259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45974.94688009259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45974.94688009259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45974.94688009259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45974.94688009259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45974.94688009259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45974.94688009259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45974.94688009259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45974.94688009259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45974.94688009259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45974.94688009259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45974.94688009259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45974.94688009259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45974.94688009259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45974.94688009259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45974.94688009259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45974.94688009259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45974.94688009259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45974.94688009259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45974.94688009259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45974.94688009259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45974.94688009259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45974.94688009259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45974.94688009259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45974.94688009259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45974.94688009259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45974.94688009259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45974.94688009259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45974.94688009259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45974.94688009259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45974.94688009259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45974.94688009259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45974.94688009259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45974.94688009259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45974.94688009259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45974.94688009259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45974.94688009259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45974.94688009259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45974.94688009259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45974.94688009259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45974.94688009259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45974.94688009259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45974.94688009259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45974.94688009259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45974.94688009259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ref="G899:G962" ca="1" si="15">IFERROR(NOW()-F899,"-")</f>
        <v>45974.94688009259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5"/>
        <v>45974.94688009259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45974.94688009259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45974.94688009259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45974.94688009259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45974.94688009259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45974.94688009259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45974.94688009259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45974.94688009259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45974.94688009259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45974.94688009259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45974.94688009259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45974.94688009259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45974.94688009259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45974.94688009259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45974.94688009259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45974.94688009259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45974.94688009259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45974.94688009259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45974.94688009259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45974.94688009259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45974.94688009259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45974.94688009259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45974.94688009259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45974.94688009259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45974.94688009259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45974.94688009259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45974.94688009259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45974.94688009259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45974.94688009259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45974.94688009259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45974.94688009259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45974.94688009259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45974.94688009259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45974.94688009259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45974.94688009259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45974.94688009259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45974.94688009259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45974.94688009259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45974.94688009259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45974.94688009259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45974.94688009259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45974.94688009259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45974.94688009259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45974.94688009259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45974.94688009259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45974.94688009259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45974.94688009259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45974.94688009259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45974.94688009259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45974.94688009259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45974.94688009259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45974.94688009259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45974.94688009259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45974.94688009259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45974.94688009259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45974.94688009259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45974.94688009259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45974.94688009259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45974.94688009259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45974.94688009259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45974.94688009259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45974.94688009259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45974.94688009259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ref="G963:G1026" ca="1" si="16">IFERROR(NOW()-F963,"-")</f>
        <v>45974.94688009259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6"/>
        <v>45974.94688009259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45974.94688009259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45974.94688009259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45974.94688009259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45974.94688009259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45974.94688009259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45974.94688009259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45974.94688009259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45974.94688009259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45974.94688009259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45974.94688009259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45974.94688009259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45974.94688009259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45974.94688009259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45974.94688009259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45974.94688009259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45974.94688009259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45974.94688009259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45974.94688009259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45974.94688009259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45974.94688009259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45974.94688009259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45974.94688009259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45974.94688009259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45974.94688009259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45974.94688009259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45974.94688009259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45974.94688009259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45974.94688009259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45974.94688009259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45974.94688009259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45974.94688009259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45974.94688009259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45974.94688009259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45974.94688009259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45974.94688009259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45974.94688009259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45974.94688009259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45974.94688009259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45974.94688009259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45974.94688009259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45974.94688009259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45974.94688009259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45974.94688009259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45974.94688009259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45974.94688009259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45974.94688009259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45974.94688009259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45974.94688009259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45974.94688009259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45974.94688009259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45974.94688009259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45974.94688009259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45974.94688009259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45974.94688009259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45974.94688009259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45974.94688009259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45974.94688009259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45974.94688009259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45974.94688009259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45974.94688009259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45974.94688009259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45974.94688009259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ref="G1027:G1041" ca="1" si="17">IFERROR(NOW()-F1027,"-")</f>
        <v>45974.94688009259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7"/>
        <v>45974.94688009259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45974.94688009259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45974.94688009259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45974.94688009259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45974.94688009259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45974.94688009259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45974.94688009259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45974.94688009259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45974.94688009259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45974.94688009259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45974.94688009259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45974.94688009259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45974.94688009259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45974.94688009259</v>
      </c>
      <c r="H1041" s="22"/>
      <c r="I1041" s="19" t="str">
        <f>IFERROR(VLOOKUP(D1041,DB!A:F,6,0),"")</f>
        <v/>
      </c>
      <c r="J1041" s="18" t="str">
        <f>IFERROR(VLOOKUP(D1041,DB!A:G,7,0),"")</f>
        <v/>
      </c>
      <c r="K1041" s="45"/>
      <c r="L1041" s="23" t="str">
        <f>IFERROR(VLOOKUP(D1041,DB!A:I,9,0),"")</f>
        <v/>
      </c>
    </row>
  </sheetData>
  <dataValidations count="2">
    <dataValidation allowBlank="1" showInputMessage="1" showErrorMessage="1" sqref="E1" xr:uid="{5914219A-CB83-432D-936A-CC0CB6F3982A}"/>
    <dataValidation type="list" allowBlank="1" showInputMessage="1" showErrorMessage="1" sqref="E2:E104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7"/>
  <sheetViews>
    <sheetView workbookViewId="0">
      <selection activeCell="F3" sqref="F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39109</v>
      </c>
      <c r="B2" s="92" t="str">
        <f>IFERROR(VLOOKUP(D2,DB!A:K,11,0),"")</f>
        <v>R4</v>
      </c>
      <c r="C2" s="94">
        <v>1</v>
      </c>
      <c r="D2" s="92" t="s">
        <v>35092</v>
      </c>
      <c r="E2" s="95" t="s">
        <v>39021</v>
      </c>
      <c r="F2" s="96">
        <v>45703.480717592596</v>
      </c>
      <c r="G2" s="97">
        <f t="shared" ref="G2" ca="1" si="0">IFERROR(NOW()-F2,"")</f>
        <v>271.46616249999352</v>
      </c>
      <c r="H2" s="96">
        <v>45703.474768518521</v>
      </c>
      <c r="I2" s="96" t="str">
        <f>IFERROR(VLOOKUP(D2,DB!A:F,6,0),"")</f>
        <v>SCECO</v>
      </c>
      <c r="J2" s="96" t="str">
        <f>IFERROR(VLOOKUP(D2,DB!A:G,7,0),"")</f>
        <v>Dead</v>
      </c>
      <c r="K2" s="98" t="s">
        <v>39110</v>
      </c>
      <c r="L2" s="92" t="str">
        <f>IFERROR(VLOOKUP(D2,DB!A:I,9,0),"")</f>
        <v>Latis</v>
      </c>
    </row>
    <row r="3" spans="1:16" ht="15" customHeight="1">
      <c r="A3" s="135"/>
      <c r="B3" s="135" t="str">
        <f>IFERROR(VLOOKUP(D3,DB!A:K,11,0),"")</f>
        <v/>
      </c>
      <c r="C3" s="94"/>
      <c r="D3" s="92"/>
      <c r="E3" s="95"/>
      <c r="F3" s="96"/>
      <c r="G3" s="97">
        <f ca="1">IFERROR(NOW()-F3,"")</f>
        <v>45974.94688009259</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45974.94688009259</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45974.94688009259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45974.94688009259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45974.94688009259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45974.94688009259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45974.94688009259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45974.94688009259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45974.94688009259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45974.94688009259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45974.94688009259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45974.94688009259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45974.94688009259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45974.94688009259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45974.94688009259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45974.94688009259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45974.94688009259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45974.94688009259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45974.94688009259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45974.94688009259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45974.94688009259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45974.94688009259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45974.94688009259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45974.94688009259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45974.94688009259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45974.94688009259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45974.94688009259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45974.94688009259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45974.94688009259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45974.94688009259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45974.94688009259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45974.94688009259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45974.94688009259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45974.94688009259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45974.94688009259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45974.94688009259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45974.94688009259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45974.94688009259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45974.94688009259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45974.94688009259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45974.94688009259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45974.94688009259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45974.94688009259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45974.94688009259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45974.94688009259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45974.94688009259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45974.94688009259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45974.94688009259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45974.94688009259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45974.94688009259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45974.94688009259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45974.94688009259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45974.94688009259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45974.94688009259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45974.94688009259</v>
      </c>
      <c r="H57" s="96"/>
      <c r="I57" s="135" t="str">
        <f>IFERROR(VLOOKUP(D57,DB!A:F,6,0),"")</f>
        <v/>
      </c>
      <c r="J57" s="135" t="str">
        <f>IFERROR(VLOOKUP(D57,DB!A:G,7,0),"")</f>
        <v/>
      </c>
      <c r="K57" s="98"/>
      <c r="L57" s="92" t="str">
        <f>IFERROR(VLOOKUP(D57,DB!A:I,9,0),"")</f>
        <v/>
      </c>
    </row>
  </sheetData>
  <dataValidations count="2">
    <dataValidation allowBlank="1" showInputMessage="1" showErrorMessage="1" sqref="E1" xr:uid="{A4F81451-56CC-4543-9497-104C4E44EE4B}"/>
    <dataValidation type="list" allowBlank="1" showInputMessage="1" showErrorMessage="1" sqref="E2:E5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59"/>
  <sheetViews>
    <sheetView workbookViewId="0">
      <selection activeCell="K16" sqref="K16"/>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39111</v>
      </c>
      <c r="B2" s="37" t="str">
        <f>IFERROR(VLOOKUP(D2,DB!A:K,11,0),"")</f>
        <v>R5</v>
      </c>
      <c r="C2" s="37">
        <v>3</v>
      </c>
      <c r="D2" s="107" t="s">
        <v>36011</v>
      </c>
      <c r="E2" s="37" t="s">
        <v>39021</v>
      </c>
      <c r="F2" s="38">
        <v>45891.832060185188</v>
      </c>
      <c r="G2" s="116">
        <f ca="1">IFERROR(NOW()-F2,"")</f>
        <v>83.114819907401397</v>
      </c>
      <c r="H2" s="38">
        <v>45891.790393518517</v>
      </c>
      <c r="I2" s="37" t="str">
        <f>IFERROR(VLOOKUP(D2,DB!A:F,6,0),"")</f>
        <v>Generator-SG</v>
      </c>
      <c r="J2" s="37" t="str">
        <f>IFERROR(VLOOKUP(D2,DB!A:G,7,0),"")</f>
        <v>Vandalized</v>
      </c>
      <c r="K2" s="37" t="s">
        <v>39112</v>
      </c>
      <c r="L2" s="37" t="str">
        <f>IFERROR(VLOOKUP(D2,DB!A:I,9,0),"")</f>
        <v>Latis</v>
      </c>
      <c r="M2" s="106"/>
    </row>
    <row r="3" spans="1:13" ht="30">
      <c r="A3" s="37" t="s">
        <v>39113</v>
      </c>
      <c r="B3" s="37" t="str">
        <f>IFERROR(VLOOKUP(D3,DB!A:K,11,0),"")</f>
        <v>R5</v>
      </c>
      <c r="C3" s="37">
        <v>1</v>
      </c>
      <c r="D3" s="37" t="s">
        <v>33268</v>
      </c>
      <c r="E3" s="37" t="s">
        <v>39024</v>
      </c>
      <c r="F3" s="38">
        <v>45926.188877314817</v>
      </c>
      <c r="G3" s="116">
        <f t="shared" ref="G3" ca="1" si="0">IFERROR(NOW()-F3,"")</f>
        <v>48.758002777773072</v>
      </c>
      <c r="H3" s="38">
        <v>45926.158159722225</v>
      </c>
      <c r="I3" s="37" t="str">
        <f>IFERROR(VLOOKUP(D3,DB!A:F,6,0),"")</f>
        <v>SCECO</v>
      </c>
      <c r="J3" s="37" t="str">
        <f>IFERROR(VLOOKUP(D3,DB!A:G,7,0),"")</f>
        <v>Good</v>
      </c>
      <c r="K3" s="37" t="s">
        <v>39114</v>
      </c>
      <c r="L3" s="37" t="str">
        <f>IFERROR(VLOOKUP(D3,DB!A:I,9,0),"")</f>
        <v>Latis</v>
      </c>
      <c r="M3" s="106"/>
    </row>
    <row r="4" spans="1:13" ht="48" customHeight="1">
      <c r="A4" s="124" t="s">
        <v>39115</v>
      </c>
      <c r="B4" s="124" t="str">
        <f>IFERROR(VLOOKUP(D4,DB!A:K,11,0),"")</f>
        <v>R5</v>
      </c>
      <c r="C4" s="124">
        <v>1</v>
      </c>
      <c r="D4" s="124" t="s">
        <v>34758</v>
      </c>
      <c r="E4" s="124" t="s">
        <v>39024</v>
      </c>
      <c r="F4" s="125">
        <v>45948.661111111112</v>
      </c>
      <c r="G4" s="126">
        <f t="shared" ref="G4:G8" ca="1" si="1">IFERROR(NOW()-F4,"")</f>
        <v>26.285768981477304</v>
      </c>
      <c r="H4" s="125">
        <v>45948.661111111112</v>
      </c>
      <c r="I4" s="124" t="str">
        <f>IFERROR(VLOOKUP(D4,DB!A:F,6,0),"")</f>
        <v>SCECO</v>
      </c>
      <c r="J4" s="124" t="str">
        <f>IFERROR(VLOOKUP(D4,DB!A:G,7,0),"")</f>
        <v>Dead</v>
      </c>
      <c r="K4" s="124" t="s">
        <v>39116</v>
      </c>
      <c r="L4" s="124" t="str">
        <f>IFERROR(VLOOKUP(D4,DB!A:I,9,0),"")</f>
        <v>Latis</v>
      </c>
    </row>
    <row r="5" spans="1:13" ht="30.75">
      <c r="A5" s="124" t="s">
        <v>39117</v>
      </c>
      <c r="B5" s="124" t="s">
        <v>5443</v>
      </c>
      <c r="C5" s="124">
        <v>1</v>
      </c>
      <c r="D5" s="124" t="s">
        <v>32330</v>
      </c>
      <c r="E5" s="124" t="s">
        <v>39021</v>
      </c>
      <c r="F5" s="125">
        <v>45968.848599537036</v>
      </c>
      <c r="G5" s="126">
        <v>0.54726851851851854</v>
      </c>
      <c r="H5" s="125">
        <v>45968.827465277776</v>
      </c>
      <c r="I5" s="124" t="s">
        <v>22</v>
      </c>
      <c r="J5" s="124" t="s">
        <v>65</v>
      </c>
      <c r="K5" s="124" t="s">
        <v>39118</v>
      </c>
      <c r="L5" s="124" t="s">
        <v>8145</v>
      </c>
    </row>
    <row r="6" spans="1:13">
      <c r="A6" s="124" t="s">
        <v>39119</v>
      </c>
      <c r="B6" s="124" t="str">
        <f>IFERROR(VLOOKUP(D6,DB!A:K,11,0),"")</f>
        <v>R5</v>
      </c>
      <c r="C6" s="124">
        <v>1</v>
      </c>
      <c r="D6" s="124" t="s">
        <v>36049</v>
      </c>
      <c r="E6" s="124" t="s">
        <v>39021</v>
      </c>
      <c r="F6" s="157">
        <v>45974.832604166666</v>
      </c>
      <c r="G6" s="126">
        <f t="shared" ca="1" si="1"/>
        <v>0.11427592592372093</v>
      </c>
      <c r="H6" s="125">
        <v>45974.826354166667</v>
      </c>
      <c r="I6" s="124" t="str">
        <f>IFERROR(VLOOKUP(D6,DB!A:F,6,0),"")</f>
        <v>Generator-SG</v>
      </c>
      <c r="J6" s="124" t="str">
        <f>IFERROR(VLOOKUP(D6,DB!A:G,7,0),"")</f>
        <v>Vandalized</v>
      </c>
      <c r="K6" s="124" t="s">
        <v>39120</v>
      </c>
      <c r="L6" s="124" t="str">
        <f>IFERROR(VLOOKUP(D6,DB!A:I,9,0),"")</f>
        <v>Latis</v>
      </c>
    </row>
    <row r="7" spans="1:13">
      <c r="A7" s="124"/>
      <c r="B7" s="124" t="str">
        <f>IFERROR(VLOOKUP(D7,DB!A:K,11,0),"")</f>
        <v/>
      </c>
      <c r="C7" s="124"/>
      <c r="D7"/>
      <c r="E7" s="124"/>
      <c r="F7" s="124"/>
      <c r="G7" s="126">
        <f t="shared" ca="1" si="1"/>
        <v>45974.94688009259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45974.94688009259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ref="G9:G72" ca="1" si="2">IFERROR(NOW()-F9,"")</f>
        <v>45974.94688009259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45974.94688009259</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45974.94688009259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45974.94688009259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45974.94688009259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45974.94688009259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45974.94688009259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45974.94688009259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45974.94688009259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45974.94688009259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45974.94688009259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45974.94688009259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45974.94688009259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45974.94688009259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45974.94688009259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45974.94688009259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45974.94688009259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45974.94688009259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45974.94688009259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45974.94688009259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45974.94688009259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45974.94688009259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45974.94688009259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45974.94688009259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45974.94688009259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45974.94688009259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45974.94688009259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45974.94688009259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45974.94688009259</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45974.94688009259</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45974.94688009259</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45974.94688009259</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45974.94688009259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45974.94688009259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45974.94688009259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45974.94688009259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45974.94688009259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45974.94688009259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45974.94688009259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45974.94688009259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45974.94688009259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45974.94688009259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45974.94688009259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45974.94688009259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45974.94688009259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45974.94688009259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45974.94688009259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45974.94688009259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45974.94688009259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45974.94688009259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45974.94688009259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45974.94688009259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45974.94688009259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45974.94688009259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45974.94688009259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45974.94688009259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45974.94688009259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2"/>
        <v>45974.94688009259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2"/>
        <v>45974.94688009259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2"/>
        <v>45974.94688009259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2"/>
        <v>45974.94688009259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45974.94688009259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45974.94688009259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45974.94688009259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ref="G73:G136" ca="1" si="3">IFERROR(NOW()-F73,"")</f>
        <v>45974.94688009259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45974.94688009259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45974.94688009259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45974.94688009259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45974.94688009259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45974.94688009259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45974.94688009259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45974.94688009259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45974.94688009259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45974.94688009259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45974.94688009259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45974.94688009259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45974.94688009259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45974.94688009259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45974.94688009259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45974.94688009259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45974.94688009259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45974.94688009259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45974.94688009259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45974.94688009259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45974.94688009259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45974.94688009259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45974.94688009259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45974.94688009259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45974.94688009259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45974.94688009259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45974.94688009259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45974.94688009259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45974.94688009259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45974.94688009259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45974.94688009259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45974.94688009259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45974.94688009259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45974.94688009259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45974.94688009259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45974.94688009259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45974.94688009259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45974.94688009259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45974.94688009259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45974.94688009259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45974.94688009259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45974.94688009259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45974.94688009259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45974.94688009259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45974.94688009259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45974.94688009259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45974.94688009259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45974.94688009259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45974.94688009259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45974.94688009259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45974.94688009259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45974.94688009259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45974.94688009259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45974.94688009259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45974.94688009259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45974.94688009259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45974.94688009259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45974.94688009259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45974.94688009259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45974.94688009259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45974.94688009259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45974.94688009259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45974.94688009259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45974.94688009259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ref="G137:G200" ca="1" si="4">IFERROR(NOW()-F137,"")</f>
        <v>45974.94688009259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45974.94688009259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45974.94688009259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45974.94688009259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45974.94688009259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45974.94688009259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45974.94688009259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45974.94688009259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45974.94688009259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45974.94688009259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45974.94688009259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45974.94688009259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45974.94688009259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45974.94688009259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45974.94688009259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45974.94688009259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45974.94688009259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45974.94688009259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45974.94688009259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45974.94688009259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45974.94688009259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45974.94688009259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45974.94688009259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45974.94688009259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45974.94688009259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45974.94688009259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45974.94688009259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45974.94688009259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45974.94688009259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45974.94688009259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45974.94688009259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45974.94688009259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45974.94688009259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45974.94688009259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45974.94688009259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45974.94688009259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45974.94688009259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45974.94688009259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45974.94688009259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45974.94688009259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45974.94688009259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45974.94688009259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45974.94688009259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45974.94688009259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45974.94688009259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45974.94688009259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45974.94688009259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45974.94688009259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45974.94688009259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45974.94688009259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45974.94688009259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45974.94688009259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45974.94688009259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45974.94688009259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45974.94688009259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45974.94688009259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45974.94688009259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45974.94688009259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45974.94688009259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45974.94688009259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45974.94688009259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45974.94688009259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45974.94688009259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45974.94688009259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ref="G201:G264" ca="1" si="5">IFERROR(NOW()-F201,"")</f>
        <v>45974.94688009259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45974.94688009259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45974.94688009259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5"/>
        <v>45974.94688009259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5"/>
        <v>45974.94688009259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45974.94688009259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45974.94688009259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45974.94688009259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45974.94688009259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45974.94688009259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45974.94688009259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45974.94688009259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45974.94688009259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45974.94688009259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45974.94688009259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45974.94688009259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45974.94688009259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45974.94688009259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45974.94688009259</v>
      </c>
      <c r="H219" s="124"/>
      <c r="I219" s="124" t="str">
        <f>IFERROR(VLOOKUP(D219,DB!A:F,6,0),"")</f>
        <v/>
      </c>
      <c r="J219" s="124" t="str">
        <f>IFERROR(VLOOKUP(D219,DB!A:G,7,0),"")</f>
        <v/>
      </c>
      <c r="K219" s="124"/>
      <c r="L219" s="124" t="str">
        <f>IFERROR(VLOOKUP(D219,DB!A:I,9,0),"")</f>
        <v/>
      </c>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sheetData>
  <dataValidations count="2">
    <dataValidation allowBlank="1" showInputMessage="1" showErrorMessage="1" sqref="E1" xr:uid="{920C6338-E771-4DAE-8C89-92A9093EA4DE}"/>
    <dataValidation type="list" allowBlank="1" showInputMessage="1" showErrorMessage="1" sqref="E2:E219"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36"/>
  <sheetViews>
    <sheetView tabSelected="1" workbookViewId="0">
      <selection activeCell="K8" sqref="K8"/>
    </sheetView>
  </sheetViews>
  <sheetFormatPr defaultColWidth="21.3984375" defaultRowHeight="31.5" customHeight="1"/>
  <cols>
    <col min="1" max="1" width="22.59765625" style="24" customWidth="1"/>
    <col min="2" max="2" width="7.5" style="24" customWidth="1"/>
    <col min="3" max="3" width="5.5" style="24" customWidth="1"/>
    <col min="4" max="4" width="8.0976562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21.8984375" style="24" customWidth="1"/>
    <col min="11" max="11" width="75.5976562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39121</v>
      </c>
      <c r="B2" s="141" t="str">
        <f>IFERROR(VLOOKUP(D2,DB!A:K,11,0),"")</f>
        <v>R6</v>
      </c>
      <c r="C2" s="142">
        <v>1</v>
      </c>
      <c r="D2" s="141" t="s">
        <v>35777</v>
      </c>
      <c r="E2" s="124" t="s">
        <v>39021</v>
      </c>
      <c r="F2" s="143">
        <v>45974.911793981482</v>
      </c>
      <c r="G2" s="105">
        <f t="shared" ref="G2:G38" ca="1" si="0">IFERROR(NOW()-F2,"-")</f>
        <v>3.5086111107375473E-2</v>
      </c>
      <c r="H2" s="143">
        <v>45974.919386574074</v>
      </c>
      <c r="I2" s="141" t="str">
        <f>IFERROR(VLOOKUP(D2,DB!A:F,6,0),"")</f>
        <v>SCECO</v>
      </c>
      <c r="J2" s="141" t="str">
        <f>IFERROR(VLOOKUP(D2,DB!A:G,7,0),"")</f>
        <v xml:space="preserve">Weak </v>
      </c>
      <c r="K2" s="144" t="s">
        <v>39122</v>
      </c>
      <c r="L2" s="145" t="str">
        <f>IFERROR(VLOOKUP(D2,DB!A:I,9,0),"")</f>
        <v>Latis</v>
      </c>
    </row>
    <row r="3" spans="1:16382" ht="31.5" customHeight="1">
      <c r="A3" s="140" t="s">
        <v>39123</v>
      </c>
      <c r="B3" s="141" t="str">
        <f>IFERROR(VLOOKUP(D3,DB!A:K,11,0),"")</f>
        <v>R6</v>
      </c>
      <c r="C3" s="142">
        <v>1</v>
      </c>
      <c r="D3" s="141" t="s">
        <v>33892</v>
      </c>
      <c r="E3" s="141" t="s">
        <v>39124</v>
      </c>
      <c r="F3" s="143">
        <v>45974.858148148145</v>
      </c>
      <c r="G3" s="105">
        <f t="shared" ca="1" si="0"/>
        <v>8.8731944444589317E-2</v>
      </c>
      <c r="H3" s="143">
        <v>45974.858148148145</v>
      </c>
      <c r="I3" s="141" t="str">
        <f>IFERROR(VLOOKUP(D3,DB!A:F,6,0),"")</f>
        <v>SCECO</v>
      </c>
      <c r="J3" s="141" t="str">
        <f>IFERROR(VLOOKUP(D3,DB!A:G,7,0),"")</f>
        <v>Vandalized+No BB Design</v>
      </c>
      <c r="K3" s="144" t="s">
        <v>39125</v>
      </c>
      <c r="L3" s="145" t="str">
        <f>IFERROR(VLOOKUP(D3,DB!A:I,9,0),"")</f>
        <v>Latis</v>
      </c>
    </row>
    <row r="4" spans="1:16382" ht="31.5" customHeight="1">
      <c r="A4" s="140"/>
      <c r="B4" s="141" t="str">
        <f>IFERROR(VLOOKUP(D4,DB!A:K,11,0),"")</f>
        <v/>
      </c>
      <c r="C4" s="142"/>
      <c r="D4" s="141"/>
      <c r="E4" s="124"/>
      <c r="F4" s="143"/>
      <c r="G4" s="105">
        <f t="shared" ca="1" si="0"/>
        <v>45974.94688009259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45974.94688009259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45974.94688009259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45974.94688009259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45974.94688009259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45974.94688009259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45974.94688009259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45974.94688009259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45974.94688009259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45974.94688009259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45974.94688009259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45974.94688009259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45974.94688009259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45974.94688009259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45974.94688009259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45974.94688009259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45974.94688009259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45974.94688009259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45974.94688009259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45974.94688009259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45974.94688009259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45974.94688009259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45974.94688009259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45974.94688009259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45974.94688009259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45974.94688009259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45974.94688009259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45974.94688009259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45974.94688009259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45974.94688009259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45974.94688009259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45974.94688009259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45974.94688009259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45974.94688009259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45974.94688009259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ref="G39:G102" ca="1" si="1">IFERROR(NOW()-F39,"-")</f>
        <v>45974.94688009259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45974.94688009259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45974.94688009259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45974.94688009259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45974.94688009259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45974.94688009259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45974.94688009259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45974.94688009259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45974.94688009259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45974.94688009259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45974.94688009259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45974.94688009259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45974.94688009259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45974.94688009259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45974.94688009259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45974.94688009259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45974.94688009259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45974.94688009259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45974.94688009259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45974.94688009259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45974.94688009259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45974.94688009259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45974.94688009259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45974.94688009259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45974.94688009259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45974.94688009259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45974.94688009259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45974.94688009259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45974.94688009259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45974.94688009259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45974.94688009259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45974.94688009259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45974.94688009259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45974.94688009259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45974.94688009259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45974.94688009259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45974.94688009259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45974.94688009259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45974.94688009259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45974.94688009259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45974.94688009259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45974.94688009259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45974.94688009259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45974.94688009259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45974.94688009259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45974.94688009259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45974.94688009259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45974.94688009259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45974.94688009259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45974.94688009259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45974.94688009259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45974.94688009259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45974.94688009259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45974.94688009259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45974.94688009259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45974.94688009259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45974.94688009259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45974.94688009259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45974.94688009259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45974.94688009259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45974.94688009259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45974.94688009259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45974.94688009259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45974.94688009259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ref="G103:G136" ca="1" si="2">IFERROR(NOW()-F103,"-")</f>
        <v>45974.94688009259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45974.94688009259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45974.94688009259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45974.94688009259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45974.94688009259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45974.94688009259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45974.94688009259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45974.94688009259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45974.94688009259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45974.94688009259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45974.94688009259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45974.94688009259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45974.94688009259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45974.94688009259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45974.94688009259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45974.94688009259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45974.94688009259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45974.94688009259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45974.94688009259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45974.94688009259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45974.94688009259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45974.94688009259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45974.94688009259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45974.94688009259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45974.94688009259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45974.94688009259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45974.94688009259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45974.94688009259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45974.94688009259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45974.94688009259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45974.94688009259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45974.94688009259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45974.94688009259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45974.94688009259</v>
      </c>
      <c r="H136" s="143"/>
      <c r="I136" s="141" t="str">
        <f>IFERROR(VLOOKUP(D136,DB!A:F,6,0),"")</f>
        <v/>
      </c>
      <c r="J136" s="141" t="str">
        <f>IFERROR(VLOOKUP(D136,DB!A:G,7,0),"")</f>
        <v/>
      </c>
      <c r="K136" s="144"/>
      <c r="L136" s="145" t="str">
        <f>IFERROR(VLOOKUP(D136,DB!A:I,9,0),"")</f>
        <v/>
      </c>
    </row>
  </sheetData>
  <dataValidations count="2">
    <dataValidation allowBlank="1" showInputMessage="1" showErrorMessage="1" sqref="E1" xr:uid="{9E1BC488-8814-4F8A-8DBE-742B3278AB71}"/>
    <dataValidation type="list" allowBlank="1" showInputMessage="1" showErrorMessage="1" sqref="E2 E4:E136"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2025-11-13T19:44:41Z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