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26" documentId="120_S{2AC9BD13-BADA-5192-A53E-5A8FF88502F6}" xr6:coauthVersionLast="47" xr6:coauthVersionMax="47" xr10:uidLastSave="{382B37D4-A09A-40DB-BE67-4A737E959E4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<sst xmlns="http://schemas.openxmlformats.org/spreadsheetml/2006/main" count="181565" uniqueCount="39158">
  <si>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</si>
  <si>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</si>
  <si>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</si>
  <si>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</si>
  <si>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</si>
  <si>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</si>
  <si>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</si>
  <si>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</si>
  <si>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</si>
  <si>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</si>
  <si>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</si>
  <si>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</si>
  <si>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</si>
  <si>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</si>
  <si>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</si>
  <si>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</si>
  <si>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</si>
  <si>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</si>
  <si>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</si>
  <si>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</si>
  <si>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</si>
  <si>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</si>
  <si>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</si>
  <si>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</si>
  <si>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</si>
  <si>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</si>
  <si>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</si>
  <si>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</si>
  <si>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</si>
  <si>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</si>
  <si>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</si>
  <si>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</si>
  <si>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</si>
  <si>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</si>
  <si>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</si>
  <si>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</si>
  <si>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</si>
  <si>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</si>
  <si>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</si>
  <si>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</si>
  <si>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</si>
  <si>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</si>
  <si>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</si>
  <si>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</si>
  <si>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</si>
  <si>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</si>
  <si>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</si>
  <si>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</si>
  <si>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</si>
  <si>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</si>
  <si>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</si>
  <si>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</si>
  <si>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</si>
  <si>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</si>
  <si>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</si>
  <si>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</si>
  <si>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</si>
  <si>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</si>
  <si>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</si>
  <si>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</si>
  <si>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</si>
  <si>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</si>
  <si>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</si>
  <si>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</si>
  <si>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</si>
  <si>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</si>
  <si>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</si>
  <si>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</si>
  <si>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</si>
  <si>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</si>
  <si>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</si>
  <si>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</si>
  <si>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</si>
  <si>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</si>
  <si>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</si>
  <si>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</si>
  <si>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</si>
  <si>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</si>
  <si>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</si>
  <si>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</si>
  <si>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</si>
  <si>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</si>
  <si>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</si>
  <si>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</si>
  <si>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</si>
  <si>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</si>
  <si>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</si>
  <si>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</si>
  <si>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</si>
  <si>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</si>
  <si>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</si>
  <si>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</si>
  <si>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</si>
  <si>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</si>
  <si>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</si>
  <si>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</si>
  <si>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</si>
  <si>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</si>
  <si>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</si>
  <si>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</si>
  <si>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</si>
  <si>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</si>
  <si>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</si>
  <si>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</si>
  <si>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</si>
  <si>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</si>
  <si>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</si>
  <si>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</si>
  <si>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</si>
  <si>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</si>
  <si>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</si>
  <si>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</si>
  <si>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</si>
  <si>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</si>
  <si>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</si>
  <si>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</si>
  <si>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</si>
  <si>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</si>
  <si>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</si>
  <si>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</si>
  <si>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</si>
  <si>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</si>
  <si>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</si>
  <si>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</si>
  <si>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</si>
  <si>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</si>
  <si>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</si>
  <si>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</si>
  <si>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</si>
  <si>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</si>
  <si>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</si>
  <si>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</si>
  <si>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</si>
  <si>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</si>
  <si>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</si>
  <si>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</si>
  <si>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</si>
  <si>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</si>
  <si>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</si>
  <si>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</si>
  <si>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</si>
  <si>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</si>
  <si>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</si>
  <si>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</si>
  <si>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</si>
  <si>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</si>
  <si>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</si>
  <si>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</si>
  <si>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</si>
  <si>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</si>
  <si>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</si>
  <si>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</si>
  <si>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</si>
  <si>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</si>
  <si>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</si>
  <si>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</si>
  <si>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</si>
  <si>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</si>
  <si>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</si>
  <si>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</si>
  <si>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</si>
  <si>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</si>
  <si>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</si>
  <si>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</si>
  <si>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</si>
  <si>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</si>
  <si>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</si>
  <si>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</si>
  <si>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</si>
  <si>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</si>
  <si>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</si>
  <si>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</si>
  <si>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</si>
  <si>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</si>
  <si>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</si>
  <si>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</si>
  <si>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</si>
  <si>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</si>
  <si>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</si>
  <si>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</si>
  <si>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</si>
  <si>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</si>
  <si>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</si>
  <si>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</si>
  <si>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</si>
  <si>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</si>
  <si>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</si>
  <si>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</si>
  <si>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</si>
  <si>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</si>
  <si>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</si>
  <si>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</si>
  <si>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</si>
  <si>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</si>
  <si>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</si>
  <si>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</si>
  <si>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</si>
  <si>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</si>
  <si>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</si>
  <si>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</si>
  <si>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</si>
  <si>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</si>
  <si>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</si>
  <si>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</si>
  <si>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</si>
  <si>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</si>
  <si>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</si>
  <si>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</si>
  <si>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</si>
  <si>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</si>
  <si>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</si>
  <si>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</si>
  <si>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</si>
  <si>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</si>
  <si>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</si>
  <si>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</si>
  <si>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</si>
  <si>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</si>
  <si>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</si>
  <si>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</si>
  <si>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</si>
  <si>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</si>
  <si>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</si>
  <si>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</si>
  <si>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</si>
  <si>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</si>
  <si>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</si>
  <si>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</si>
  <si>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</si>
  <si>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</si>
  <si>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</si>
  <si>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</si>
  <si>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</si>
  <si>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</si>
  <si>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</si>
  <si>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</si>
  <si>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</si>
  <si>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</si>
  <si>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</si>
  <si>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</si>
  <si>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</si>
  <si>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</si>
  <si>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</si>
  <si>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</si>
  <si>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</si>
  <si>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</si>
  <si>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</si>
  <si>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</si>
  <si>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</si>
  <si>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</si>
  <si>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</si>
  <si>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</si>
  <si>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</si>
  <si>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</si>
  <si>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</si>
  <si>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</si>
  <si>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</si>
  <si>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</si>
  <si>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</si>
  <si>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</si>
  <si>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</si>
  <si>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</si>
  <si>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</si>
  <si>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</si>
  <si>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</si>
  <si>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</si>
  <si>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</si>
  <si>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</si>
  <si>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</si>
  <si>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</si>
  <si>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</si>
  <si>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</si>
  <si>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</si>
  <si>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</si>
  <si>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</si>
  <si>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</si>
  <si>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</si>
  <si>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</si>
  <si>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</si>
  <si>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</si>
  <si>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</si>
  <si>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</si>
  <si>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</si>
  <si>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</si>
  <si>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</si>
  <si>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</si>
  <si>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</si>
  <si>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</si>
  <si>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</si>
  <si>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</si>
  <si>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</si>
  <si>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</si>
  <si>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</si>
  <si>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</si>
  <si>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</si>
  <si>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</si>
  <si>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</si>
  <si>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</si>
  <si>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</si>
  <si>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</si>
  <si>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</si>
  <si>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</si>
  <si>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</si>
  <si>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</si>
  <si>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</si>
  <si>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</si>
  <si>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</si>
  <si>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</si>
  <si>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</si>
  <si>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</si>
  <si>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</si>
  <si>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</si>
  <si>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</si>
  <si>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</si>
  <si>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</si>
  <si>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</si>
  <si>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</si>
  <si>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</si>
  <si>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</si>
  <si>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</si>
  <si>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</si>
  <si>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</si>
  <si>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</si>
  <si>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</si>
  <si>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</si>
  <si>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</si>
  <si>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</si>
  <si>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</si>
  <si>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</si>
  <si>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</si>
  <si>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</si>
  <si>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</si>
  <si>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</si>
  <si>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</si>
  <si>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</si>
  <si>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</si>
  <si>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</si>
  <si>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</si>
  <si>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</si>
  <si>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</si>
  <si>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</si>
  <si>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</si>
  <si>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</si>
  <si>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</si>
  <si>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</si>
  <si>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</si>
  <si>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</si>
  <si>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</si>
  <si>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</si>
  <si>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</si>
  <si>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</si>
  <si>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</si>
  <si>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</si>
  <si>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</si>
  <si>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</si>
  <si>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</si>
  <si>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</si>
  <si>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</si>
  <si>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</si>
  <si>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</si>
  <si>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</si>
  <si>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</si>
  <si>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</si>
  <si>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</si>
  <si>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</si>
  <si>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</si>
  <si>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</si>
  <si>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</si>
  <si>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</si>
  <si>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</si>
  <si>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</si>
  <si>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</si>
  <si>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</si>
  <si>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</si>
  <si>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</si>
  <si>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</si>
  <si>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</si>
  <si>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</si>
  <si>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</si>
  <si>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</si>
  <si>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</si>
  <si>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</si>
  <si>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</si>
  <si>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</si>
  <si>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</si>
  <si>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</si>
  <si>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</si>
  <si>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</si>
  <si>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</si>
  <si>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</si>
  <si>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</si>
  <si>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</si>
  <si>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</si>
  <si>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</si>
  <si>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</si>
  <si>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</si>
  <si>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</si>
  <si>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</si>
  <si>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</si>
  <si>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</si>
  <si>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</si>
  <si>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</si>
  <si>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</si>
  <si>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</si>
  <si>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</si>
  <si>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</si>
  <si>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</si>
  <si>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</si>
  <si>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</si>
  <si>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</si>
  <si>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</si>
  <si>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</si>
  <si>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</si>
  <si>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</si>
  <si>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</si>
  <si>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</si>
  <si>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</si>
  <si>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</si>
  <si>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</si>
  <si>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</si>
  <si>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</si>
  <si>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</si>
  <si>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</si>
  <si>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</si>
  <si>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</si>
  <si>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</si>
  <si>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</si>
  <si>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</si>
  <si>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</si>
  <si>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</si>
  <si>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</si>
  <si>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</si>
  <si>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</si>
  <si>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</si>
  <si>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</si>
  <si>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</si>
  <si>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</si>
  <si>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</si>
  <si>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</si>
  <si>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</si>
  <si>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</si>
  <si>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</si>
  <si>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</si>
  <si>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</si>
  <si>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</si>
  <si>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</si>
  <si>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</si>
  <si>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</si>
  <si>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</si>
  <si>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</si>
  <si>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</si>
  <si>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</si>
  <si>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</si>
  <si>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</si>
  <si>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</si>
  <si>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</si>
  <si>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</si>
  <si>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</si>
  <si>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</si>
  <si>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</si>
  <si>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</si>
  <si>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</si>
  <si>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</si>
  <si>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</si>
  <si>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</si>
  <si>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</si>
  <si>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</si>
  <si>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</si>
  <si>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</si>
  <si>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</si>
  <si>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</si>
  <si>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</si>
  <si>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</si>
  <si>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</si>
  <si>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</si>
  <si>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</si>
  <si>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</si>
  <si>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</si>
  <si>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</si>
  <si>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</si>
  <si>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</si>
  <si>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</si>
  <si>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</si>
  <si>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</si>
  <si>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</si>
  <si>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</si>
  <si>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</si>
  <si>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</si>
  <si>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</si>
  <si>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</si>
  <si>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</si>
  <si>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</si>
  <si>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</si>
  <si>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</si>
  <si>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</si>
  <si>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</si>
  <si>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</si>
  <si>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</si>
  <si>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</si>
  <si>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</si>
  <si>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</si>
  <si>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</si>
  <si>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</si>
  <si>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</si>
  <si>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</si>
  <si>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</si>
  <si>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</si>
  <si>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</si>
  <si>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</si>
  <si>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</si>
  <si>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</si>
  <si>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</si>
  <si>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</si>
  <si>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</si>
  <si>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</si>
  <si>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</si>
  <si>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</si>
  <si>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</si>
  <si>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</si>
  <si>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</si>
  <si>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</si>
  <si>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</si>
  <si>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</si>
  <si>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</si>
  <si>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</si>
  <si>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</si>
  <si>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</si>
  <si>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</si>
  <si>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</si>
  <si>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</si>
  <si>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</si>
  <si>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</si>
  <si>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</si>
  <si>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</si>
  <si>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</si>
  <si>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</si>
  <si>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</si>
  <si>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</si>
  <si>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</si>
  <si>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</si>
  <si>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</si>
  <si>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</si>
  <si>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</si>
  <si>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</si>
  <si>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</si>
  <si>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</si>
  <si>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</si>
  <si>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</si>
  <si>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</si>
  <si>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</si>
  <si>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</si>
  <si>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</si>
  <si>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</si>
  <si>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</si>
  <si>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</si>
  <si>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</si>
  <si>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</si>
  <si>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</si>
  <si>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</si>
  <si>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</si>
  <si>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</si>
  <si>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</si>
  <si>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</si>
  <si>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</si>
  <si>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</si>
  <si>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</si>
  <si>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</si>
  <si>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</si>
  <si>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</si>
  <si>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</si>
  <si>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</si>
  <si>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</si>
  <si>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</si>
  <si>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</si>
  <si>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</si>
  <si>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</si>
  <si>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</si>
  <si>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</si>
  <si>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</si>
  <si>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</si>
  <si>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</si>
  <si>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</si>
  <si>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</si>
  <si>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</si>
  <si>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</si>
  <si>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</si>
  <si>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</si>
  <si>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</si>
  <si>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</si>
  <si>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</si>
  <si>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</si>
  <si>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</si>
  <si>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</si>
  <si>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</si>
  <si>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</si>
  <si>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</si>
  <si>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</si>
  <si>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</si>
  <si>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</si>
  <si>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</si>
  <si>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</si>
  <si>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</si>
  <si>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</si>
  <si>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</si>
  <si>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</si>
  <si>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</si>
  <si>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</si>
  <si>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</si>
  <si>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</si>
  <si>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</si>
  <si>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</si>
  <si>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</si>
  <si>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</si>
  <si>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</si>
  <si>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</si>
  <si>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</si>
  <si>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</si>
  <si>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</si>
  <si>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</si>
  <si>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</si>
  <si>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</si>
  <si>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</si>
  <si>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</si>
  <si>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</si>
  <si>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</si>
  <si>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</si>
  <si>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</si>
  <si>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</si>
  <si>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</si>
  <si>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</si>
  <si>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</si>
  <si>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</si>
  <si>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</si>
  <si>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</si>
  <si>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</si>
  <si>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</si>
  <si>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</si>
  <si>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</si>
  <si>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</si>
  <si>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</si>
  <si>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</si>
  <si>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</si>
  <si>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</si>
  <si>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</si>
  <si>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</si>
  <si>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</si>
  <si>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</si>
  <si>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</si>
  <si>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</si>
  <si>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</si>
  <si>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</si>
  <si>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</si>
  <si>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</si>
  <si>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</si>
  <si>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</si>
  <si>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</si>
  <si>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</si>
  <si>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</si>
  <si>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</si>
  <si>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</si>
  <si>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</si>
  <si>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</si>
  <si>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</si>
  <si>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</si>
  <si>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</si>
  <si>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</si>
  <si>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</si>
  <si>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</si>
  <si>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</si>
  <si>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</si>
  <si>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</si>
  <si>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</si>
  <si>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</si>
  <si>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</si>
  <si>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</si>
  <si>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</si>
  <si>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</si>
  <si>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</si>
  <si>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</si>
  <si>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</si>
  <si>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</si>
  <si>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</si>
  <si>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</si>
  <si>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</si>
  <si>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</si>
  <si>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</si>
  <si>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</si>
  <si>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</si>
  <si>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</si>
  <si>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</si>
  <si>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</si>
  <si>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</si>
  <si>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</si>
  <si>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</si>
  <si>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</si>
  <si>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</si>
  <si>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</si>
  <si>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</si>
  <si>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</si>
  <si>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</si>
  <si>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</si>
  <si>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</si>
  <si>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</si>
  <si>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</si>
  <si>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</si>
  <si>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</si>
  <si>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</si>
  <si>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</si>
  <si>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</si>
  <si>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</si>
  <si>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</si>
  <si>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</si>
  <si>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</si>
  <si>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</si>
  <si>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</si>
  <si>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</si>
  <si>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</si>
  <si>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</si>
  <si>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</si>
  <si>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</si>
  <si>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</si>
  <si>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</si>
  <si>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</si>
  <si>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</si>
  <si>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</si>
  <si>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</si>
  <si>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</si>
  <si>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</si>
  <si>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</si>
  <si>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</si>
  <si>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</si>
  <si>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</si>
  <si>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</si>
  <si>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</si>
  <si>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</si>
  <si>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</si>
  <si>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</si>
  <si>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</si>
  <si>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</si>
  <si>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</si>
  <si>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</si>
  <si>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</si>
  <si>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</si>
  <si>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</si>
  <si>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</si>
  <si>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</si>
  <si>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</si>
  <si>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</si>
  <si>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</si>
  <si>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</si>
  <si>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</si>
  <si>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</si>
  <si>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</si>
  <si>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</si>
  <si>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</si>
  <si>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</si>
  <si>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</si>
  <si>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</si>
  <si>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</si>
  <si>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</si>
  <si>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</si>
  <si>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</si>
  <si>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</si>
  <si>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</si>
  <si>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</si>
  <si>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</si>
  <si>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</si>
  <si>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</si>
  <si>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</si>
  <si>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</si>
  <si>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</si>
  <si>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</si>
  <si>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</si>
  <si>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</si>
  <si>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</si>
  <si>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</si>
  <si>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</si>
  <si>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</si>
  <si>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</si>
  <si>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</si>
  <si>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</si>
  <si>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</si>
  <si>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</si>
  <si>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</si>
  <si>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</si>
  <si>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</si>
  <si>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</si>
  <si>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</si>
  <si>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</si>
  <si>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</si>
  <si>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</si>
  <si>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</si>
  <si>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</si>
  <si>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</si>
  <si>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</si>
  <si>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</si>
  <si>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</si>
  <si>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</si>
  <si>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</si>
  <si>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</si>
  <si>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</si>
  <si>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</si>
  <si>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</si>
  <si>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</si>
  <si>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</si>
  <si>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</si>
  <si>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</si>
  <si>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</si>
  <si>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</si>
  <si>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</si>
  <si>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</si>
  <si>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</si>
  <si>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</si>
  <si>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</si>
  <si>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</si>
  <si>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</si>
  <si>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</si>
  <si>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</si>
  <si>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</si>
  <si>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</si>
  <si>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</si>
  <si>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</si>
  <si>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</si>
  <si>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</si>
  <si>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</si>
  <si>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</si>
  <si>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</si>
  <si>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</si>
  <si>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</si>
  <si>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</si>
  <si>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</si>
  <si>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</si>
  <si>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</si>
  <si>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</si>
  <si>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</si>
  <si>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</si>
  <si>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</si>
  <si>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</si>
  <si>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</si>
  <si>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</si>
  <si>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</si>
  <si>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</si>
  <si>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</si>
  <si>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</si>
  <si>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</si>
  <si>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</si>
  <si>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</si>
  <si>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</si>
  <si>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</si>
  <si>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</si>
  <si>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</si>
  <si>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</si>
  <si>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</si>
  <si>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</si>
  <si>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</si>
  <si>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</si>
  <si>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</si>
  <si>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</si>
  <si>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</si>
  <si>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</si>
  <si>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</si>
  <si>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</si>
  <si>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</si>
  <si>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</si>
  <si>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</si>
  <si>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</si>
  <si>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</si>
  <si>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</si>
  <si>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</si>
  <si>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</si>
  <si>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</si>
  <si>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</si>
  <si>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</si>
  <si>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</si>
  <si>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</si>
  <si>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</si>
  <si>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</si>
  <si>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</si>
  <si>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</si>
  <si>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</si>
  <si>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</si>
  <si>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</si>
  <si>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</si>
  <si>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</si>
  <si>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</si>
  <si>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</si>
  <si>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</si>
  <si>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</si>
  <si>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</si>
  <si>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</si>
  <si>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</si>
  <si>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</si>
  <si>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</si>
  <si>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</si>
  <si>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</si>
  <si>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</si>
  <si>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</si>
  <si>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</si>
  <si>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</si>
  <si>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</si>
  <si>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</si>
  <si>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</si>
  <si>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</si>
  <si>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</si>
  <si>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</si>
  <si>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</si>
  <si>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</si>
  <si>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</si>
  <si>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</si>
  <si>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</si>
  <si>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</si>
  <si>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</si>
  <si>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</si>
  <si>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</si>
  <si>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</si>
  <si>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</si>
  <si>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</si>
  <si>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</si>
  <si>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</si>
  <si>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</si>
  <si>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</si>
  <si>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</si>
  <si>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</si>
  <si>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</si>
  <si>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</si>
  <si>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</si>
  <si>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</si>
  <si>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</si>
  <si>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</si>
  <si>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</si>
  <si>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</si>
  <si>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</si>
  <si>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</si>
  <si>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</si>
  <si>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</si>
  <si>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</si>
  <si>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</si>
  <si>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</si>
  <si>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</si>
  <si>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</si>
  <si>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</si>
  <si>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</si>
  <si>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</si>
  <si>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</si>
  <si>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</si>
  <si>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</si>
  <si>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</si>
  <si>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</si>
  <si>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</si>
  <si>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</si>
  <si>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</si>
  <si>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</si>
  <si>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</si>
  <si>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</si>
  <si>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</si>
  <si>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</si>
  <si>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</si>
  <si>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</si>
  <si>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</si>
  <si>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</si>
  <si>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</si>
  <si>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</si>
  <si>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</si>
  <si>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</si>
  <si>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</si>
  <si>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</si>
  <si>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</si>
  <si>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</si>
  <si>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</si>
  <si>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</si>
  <si>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</si>
  <si>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</si>
  <si>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</si>
  <si>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</si>
  <si>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</si>
  <si>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</si>
  <si>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</si>
  <si>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</si>
  <si>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</si>
  <si>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</si>
  <si>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</si>
  <si>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</si>
  <si>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</si>
  <si>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</si>
  <si>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</si>
  <si>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</si>
  <si>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</si>
  <si>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</si>
  <si>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</si>
  <si>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</si>
  <si>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</si>
  <si>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</si>
  <si>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</si>
  <si>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</si>
  <si>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</si>
  <si>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</si>
  <si>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</si>
  <si>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</si>
  <si>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</si>
  <si>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</si>
  <si>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</si>
  <si>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</si>
  <si>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</si>
  <si>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</si>
  <si>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</si>
  <si>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</si>
  <si>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</si>
  <si>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</si>
  <si>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</si>
  <si>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</si>
  <si>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</si>
  <si>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</si>
  <si>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</si>
  <si>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</si>
  <si>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</si>
  <si>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</si>
  <si>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</si>
  <si>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</si>
  <si>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</si>
  <si>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</si>
  <si>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</si>
  <si>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</si>
  <si>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</si>
  <si>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</si>
  <si>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</si>
  <si>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</si>
  <si>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</si>
  <si>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</si>
  <si>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</si>
  <si>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</si>
  <si>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</si>
  <si>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</si>
  <si>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</si>
  <si>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</si>
  <si>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</si>
  <si>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</si>
  <si>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</si>
  <si>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</si>
  <si>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</si>
  <si>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</si>
  <si>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</si>
  <si>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</si>
  <si>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</si>
  <si>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</si>
  <si>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</si>
  <si>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</si>
  <si>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</si>
  <si>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</si>
  <si>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</si>
  <si>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</si>
  <si>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</si>
  <si>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</si>
  <si>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</si>
  <si>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</si>
  <si>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</si>
  <si>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</si>
  <si>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</si>
  <si>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</si>
  <si>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</si>
  <si>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</si>
  <si>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</si>
  <si>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</si>
  <si>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</si>
  <si>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</si>
  <si>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</si>
  <si>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</si>
  <si>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</si>
  <si>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</si>
  <si>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</si>
  <si>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</si>
  <si>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</si>
  <si>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</si>
  <si>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</si>
  <si>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</si>
  <si>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</si>
  <si>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</si>
  <si>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</si>
  <si>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</si>
  <si>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</si>
  <si>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</si>
  <si>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</si>
  <si>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</si>
  <si>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</si>
  <si>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</si>
  <si>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</si>
  <si>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</si>
  <si>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</si>
  <si>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</si>
  <si>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</si>
  <si>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</si>
  <si>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</si>
  <si>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</si>
  <si>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</si>
  <si>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</si>
  <si>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</si>
  <si>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</si>
  <si>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</si>
  <si>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</si>
  <si>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</si>
  <si>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</si>
  <si>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</si>
  <si>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</si>
  <si>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</si>
  <si>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</si>
  <si>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</si>
  <si>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</si>
  <si>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</si>
  <si>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</si>
  <si>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</si>
  <si>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</si>
  <si>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</si>
  <si>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</si>
  <si>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</si>
  <si>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</si>
  <si>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</si>
  <si>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</si>
  <si>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</si>
  <si>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</si>
  <si>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</si>
  <si>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</si>
  <si>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</si>
  <si>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</si>
  <si>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</si>
  <si>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</si>
  <si>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</si>
  <si>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</si>
  <si>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</si>
  <si>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</si>
  <si>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</si>
  <si>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</si>
  <si>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</si>
  <si>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</si>
  <si>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</si>
  <si>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</si>
  <si>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</si>
  <si>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</si>
  <si>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</si>
  <si>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</si>
  <si>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</si>
  <si>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</si>
  <si>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</si>
  <si>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</si>
  <si>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</si>
  <si>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</si>
  <si>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</si>
  <si>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</si>
  <si>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</si>
  <si>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</si>
  <si>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</si>
  <si>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</si>
  <si>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</si>
  <si>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</si>
  <si>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</si>
  <si>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</si>
  <si>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</si>
  <si>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</si>
  <si>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</si>
  <si>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</si>
  <si>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</si>
  <si>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</si>
  <si>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</si>
  <si>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</si>
  <si>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</si>
  <si>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</si>
  <si>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</si>
  <si>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</si>
  <si>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</si>
  <si>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</si>
  <si>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</si>
  <si>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</si>
  <si>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</si>
  <si>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</si>
  <si>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</si>
  <si>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</si>
  <si>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</si>
  <si>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</si>
  <si>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</si>
  <si>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</si>
  <si>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</si>
  <si>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</si>
  <si>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</si>
  <si>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</si>
  <si>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</si>
  <si>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</si>
  <si>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</si>
  <si>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</si>
  <si>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</si>
  <si>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</si>
  <si>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</si>
  <si>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</si>
  <si>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</si>
  <si>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</si>
  <si>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</si>
  <si>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</si>
  <si>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</si>
  <si>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</si>
  <si>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</si>
  <si>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</si>
  <si>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</si>
  <si>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</si>
  <si>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</si>
  <si>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</si>
  <si>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</si>
  <si>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</si>
  <si>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</si>
  <si>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</si>
  <si>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</si>
  <si>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</si>
  <si>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</si>
  <si>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</si>
  <si>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</si>
  <si>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</si>
  <si>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</si>
  <si>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</si>
  <si>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</si>
  <si>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</si>
  <si>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</si>
  <si>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</si>
  <si>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</si>
  <si>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</si>
  <si>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</si>
  <si>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</si>
  <si>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</si>
  <si>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</si>
  <si>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</si>
  <si>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</si>
  <si>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</si>
  <si>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</si>
  <si>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</si>
  <si>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</si>
  <si>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</si>
  <si>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</si>
  <si>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</si>
  <si>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</si>
  <si>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</si>
  <si>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</si>
  <si>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</si>
  <si>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</si>
  <si>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</si>
  <si>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</si>
  <si>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</si>
  <si>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</si>
  <si>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</si>
  <si>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</si>
  <si>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</si>
  <si>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</si>
  <si>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</si>
  <si>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</si>
  <si>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</si>
  <si>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</si>
  <si>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</si>
  <si>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</si>
  <si>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</si>
  <si>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</si>
  <si>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</si>
  <si>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</si>
  <si>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</si>
  <si>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</si>
  <si>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</si>
  <si>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</si>
  <si>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</si>
  <si>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</si>
  <si>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</si>
  <si>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</si>
  <si>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</si>
  <si>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</si>
  <si>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</si>
  <si>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</si>
  <si>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</si>
  <si>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</si>
  <si>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</si>
  <si>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</si>
  <si>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</si>
  <si>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</si>
  <si>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</si>
  <si>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</si>
  <si>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</si>
  <si>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</si>
  <si>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</si>
  <si>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</si>
  <si>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</si>
  <si>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</si>
  <si>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</si>
  <si>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</si>
  <si>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</si>
  <si>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</si>
  <si>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</si>
  <si>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</si>
  <si>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</si>
  <si>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</si>
  <si>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</si>
  <si>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</si>
  <si>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</si>
  <si>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</si>
  <si>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</si>
  <si>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</si>
  <si>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</si>
  <si>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</si>
  <si>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</si>
  <si>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</si>
  <si>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</si>
  <si>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</si>
  <si>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</si>
  <si>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</si>
  <si>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</si>
  <si>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</si>
  <si>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</si>
  <si>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</si>
  <si>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</si>
  <si>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</si>
  <si>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</si>
  <si>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</si>
  <si>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</si>
  <si>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</si>
  <si>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</si>
  <si>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</si>
  <si>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</si>
  <si>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</si>
  <si>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</si>
  <si>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</si>
  <si>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</si>
  <si>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</si>
  <si>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</si>
  <si>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</si>
  <si>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</si>
  <si>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</si>
  <si>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</si>
  <si>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</si>
  <si>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</si>
  <si>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</si>
  <si>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</si>
  <si>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</si>
  <si>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</si>
  <si>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</si>
  <si>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</si>
  <si>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</si>
  <si>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</si>
  <si>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</si>
  <si>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</si>
  <si>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</si>
  <si>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</si>
  <si>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</si>
  <si>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</si>
  <si>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</si>
  <si>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</si>
  <si>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</si>
  <si>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</si>
  <si>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</si>
  <si>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</si>
  <si>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</si>
  <si>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</si>
  <si>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</si>
  <si>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</si>
  <si>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</si>
  <si>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</si>
  <si>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</si>
  <si>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</si>
  <si>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</si>
  <si>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</si>
  <si>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</si>
  <si>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</si>
  <si>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</si>
  <si>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</si>
  <si>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</si>
  <si>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</si>
  <si>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</si>
  <si>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</si>
  <si>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</si>
  <si>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</si>
  <si>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</si>
  <si>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</si>
  <si>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</si>
  <si>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</si>
  <si>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</si>
  <si>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</si>
  <si>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</si>
  <si>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</si>
  <si>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</si>
  <si>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</si>
  <si>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</si>
  <si>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</si>
  <si>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</si>
  <si>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</si>
  <si>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</si>
  <si>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</si>
  <si>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</si>
  <si>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</si>
  <si>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</si>
  <si>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</si>
  <si>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</si>
  <si>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</si>
  <si>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</si>
  <si>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</si>
  <si>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</si>
  <si>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</si>
  <si>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</si>
  <si>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</si>
  <si>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</si>
  <si>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</si>
  <si>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</si>
  <si>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</si>
  <si>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</si>
  <si>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</si>
  <si>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</si>
  <si>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</si>
  <si>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</si>
  <si>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</si>
  <si>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</si>
  <si>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</si>
  <si>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</si>
  <si>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</si>
  <si>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</si>
  <si>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</si>
  <si>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</si>
  <si>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</si>
  <si>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</si>
  <si>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</si>
  <si>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</si>
  <si>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</si>
  <si>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</si>
  <si>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</si>
  <si>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</si>
  <si>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</si>
  <si>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</si>
  <si>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</si>
  <si>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</si>
  <si>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</si>
  <si>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</si>
  <si>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</si>
  <si>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</si>
  <si>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</si>
  <si>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</si>
  <si>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</si>
  <si>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</si>
  <si>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</si>
  <si>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</si>
  <si>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</si>
  <si>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</si>
  <si>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</si>
  <si>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</si>
  <si>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</si>
  <si>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</si>
  <si>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</si>
  <si>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</si>
  <si>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</si>
  <si>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</si>
  <si>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</si>
  <si>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</si>
  <si>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</si>
  <si>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</si>
  <si>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</si>
  <si>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</si>
  <si>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</si>
  <si>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</si>
  <si>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</si>
  <si>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</si>
  <si>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</si>
  <si>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</si>
  <si>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</si>
  <si>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</si>
  <si>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</si>
  <si>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</si>
  <si>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</si>
  <si>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</si>
  <si>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</si>
  <si>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</si>
  <si>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</si>
  <si>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</si>
  <si>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</si>
  <si>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</si>
  <si>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</si>
  <si>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</si>
  <si>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</si>
  <si>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</si>
  <si>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</si>
  <si>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</si>
  <si>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</si>
  <si>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</si>
  <si>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</si>
  <si>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</si>
  <si>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</si>
  <si>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</si>
  <si>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</si>
  <si>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</si>
  <si>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</si>
  <si>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</si>
  <si>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</si>
  <si>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</si>
  <si>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</si>
  <si>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</si>
  <si>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</si>
  <si>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</si>
  <si>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</si>
  <si>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</si>
  <si>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</si>
  <si>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</si>
  <si>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</si>
  <si>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</si>
  <si>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</si>
  <si>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</si>
  <si>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</si>
  <si>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</si>
  <si>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</si>
  <si>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</si>
  <si>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</si>
  <si>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</si>
  <si>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</si>
  <si>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</si>
  <si>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</si>
  <si>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</si>
  <si>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</si>
  <si>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</si>
  <si>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</si>
  <si>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</si>
  <si>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</si>
  <si>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</si>
  <si>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</si>
  <si>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</si>
  <si>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</si>
  <si>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</si>
  <si>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</si>
  <si>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</si>
  <si>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</si>
  <si>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</si>
  <si>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</si>
  <si>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</si>
  <si>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</si>
  <si>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</si>
  <si>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</si>
  <si>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</si>
  <si>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</si>
  <si>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</si>
  <si>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</si>
  <si>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</si>
  <si>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</si>
  <si>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</si>
  <si>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</si>
  <si>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</si>
  <si>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</si>
  <si>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</si>
  <si>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</si>
  <si>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</si>
  <si>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</si>
  <si>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</si>
  <si>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</si>
  <si>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</si>
  <si>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</si>
  <si>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</si>
  <si>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</si>
  <si>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</si>
  <si>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</si>
  <si>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</si>
  <si>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</si>
  <si>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</si>
  <si>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</si>
  <si>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</si>
  <si>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</si>
  <si>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</si>
  <si>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</si>
  <si>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</si>
  <si>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</si>
  <si>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</si>
  <si>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</si>
  <si>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</si>
  <si>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</si>
  <si>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</si>
  <si>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</si>
  <si>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</si>
  <si>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</si>
  <si>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</si>
  <si>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</si>
  <si>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</si>
  <si>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</si>
  <si>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</si>
  <si>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</si>
  <si>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</si>
  <si>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</si>
  <si>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</si>
  <si>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</si>
  <si>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</si>
  <si>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</si>
  <si>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</si>
  <si>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</si>
  <si>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</si>
  <si>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</si>
  <si>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</si>
  <si>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</si>
  <si>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</si>
  <si>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</si>
  <si>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</si>
  <si>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</si>
  <si>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</si>
  <si>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</si>
  <si>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</si>
  <si>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</si>
  <si>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</si>
  <si>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</si>
  <si>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</si>
  <si>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</si>
  <si>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</si>
  <si>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</si>
  <si>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</si>
  <si>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</si>
  <si>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</si>
  <si>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</si>
  <si>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</si>
  <si>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</si>
  <si>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</si>
  <si>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</si>
  <si>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</si>
  <si>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</si>
  <si>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</si>
  <si>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</si>
  <si>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</si>
  <si>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</si>
  <si>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</si>
  <si>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</si>
  <si>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</si>
  <si>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</si>
  <si>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</si>
  <si>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</si>
  <si>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</si>
  <si>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</si>
  <si>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</si>
  <si>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</si>
  <si>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</si>
  <si>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</si>
  <si>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</si>
  <si>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</si>
  <si>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</si>
  <si>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</si>
  <si>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</si>
  <si>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</si>
  <si>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</si>
  <si>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</si>
  <si>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</si>
  <si>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</si>
  <si>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</si>
  <si>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</si>
  <si>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</si>
  <si>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</si>
  <si>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</si>
  <si>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</si>
  <si>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</si>
  <si>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</si>
  <si>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</si>
  <si>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</si>
  <si>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</si>
  <si>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</si>
  <si>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</si>
  <si>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</si>
  <si>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</si>
  <si>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</si>
  <si>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</si>
  <si>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</si>
  <si>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</si>
  <si>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</si>
  <si>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</si>
  <si>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</si>
  <si>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</si>
  <si>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</si>
  <si>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</si>
  <si>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</si>
  <si>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</si>
  <si>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</si>
  <si>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</si>
  <si>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</si>
  <si>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</si>
  <si>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</si>
  <si>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</si>
  <si>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</si>
  <si>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</si>
  <si>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</si>
  <si>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</si>
  <si>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</si>
  <si>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</si>
  <si>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</si>
  <si>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</si>
  <si>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</si>
  <si>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</si>
  <si>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</si>
  <si>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</si>
  <si>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</si>
  <si>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</si>
  <si>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</si>
  <si>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</si>
  <si>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</si>
  <si>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</si>
  <si>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</si>
  <si>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</si>
  <si>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</si>
  <si>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</si>
  <si>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</si>
  <si>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</si>
  <si>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</si>
  <si>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</si>
  <si>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</si>
  <si>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</si>
  <si>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</si>
  <si>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</si>
  <si>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</si>
  <si>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</si>
  <si>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</si>
  <si>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</si>
  <si>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</si>
  <si>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</si>
  <si>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</si>
  <si>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</si>
  <si>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</si>
  <si>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</si>
  <si>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</si>
  <si>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</si>
  <si>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</si>
  <si>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</si>
  <si>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</si>
  <si>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</si>
  <si>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</si>
  <si>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</si>
  <si>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</si>
  <si>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</si>
  <si>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</si>
  <si>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</si>
  <si>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</si>
  <si>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</si>
  <si>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</si>
  <si>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</si>
  <si>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</si>
  <si>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</si>
  <si>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</si>
  <si>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</si>
  <si>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</si>
  <si>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</si>
  <si>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</si>
  <si>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</si>
  <si>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</si>
  <si>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</si>
  <si>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</si>
  <si>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</si>
  <si>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</si>
  <si>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</si>
  <si>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</si>
  <si>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</si>
  <si>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</si>
  <si>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</si>
  <si>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</si>
  <si>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</si>
  <si>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</si>
  <si>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</si>
  <si>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</si>
  <si>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</si>
  <si>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</si>
  <si>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</si>
  <si>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</si>
  <si>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</si>
  <si>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</si>
  <si>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</si>
  <si>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</si>
  <si>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</si>
  <si>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</si>
  <si>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</si>
  <si>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</si>
  <si>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</si>
  <si>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</si>
  <si>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</si>
  <si>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</si>
  <si>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</si>
  <si>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</si>
  <si>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</si>
  <si>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</si>
  <si>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</si>
  <si>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</si>
  <si>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</si>
  <si>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</si>
  <si>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</si>
  <si>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</si>
  <si>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</si>
  <si>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</si>
  <si>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</si>
  <si>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</si>
  <si>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</si>
  <si>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</si>
  <si>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</si>
  <si>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</si>
  <si>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</si>
  <si>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</si>
  <si>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</si>
  <si>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</si>
  <si>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</si>
  <si>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</si>
  <si>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</si>
  <si>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</si>
  <si>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</si>
  <si>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</si>
  <si>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</si>
  <si>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</si>
  <si>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</si>
  <si>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</si>
  <si>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</si>
  <si>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</si>
  <si>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</si>
  <si>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</si>
  <si>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</si>
  <si>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</si>
  <si>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</si>
  <si>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</si>
  <si>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</si>
  <si>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</si>
  <si>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</si>
  <si>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</si>
  <si>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</si>
  <si>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</si>
  <si>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</si>
  <si>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</si>
  <si>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</si>
  <si>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</si>
  <si>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</si>
  <si>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</si>
  <si>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</si>
  <si>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</si>
  <si>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</si>
  <si>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</si>
  <si>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</si>
  <si>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</si>
  <si>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</si>
  <si>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</si>
  <si>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</si>
  <si>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</si>
  <si>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</si>
  <si>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</si>
  <si>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</si>
  <si>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</si>
  <si>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</si>
  <si>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</si>
  <si>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</si>
  <si>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</si>
  <si>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</si>
  <si>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</si>
  <si>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</si>
  <si>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</si>
  <si>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</si>
  <si>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</si>
  <si>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</si>
  <si>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</si>
  <si>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</si>
  <si>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</si>
  <si>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</si>
  <si>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</si>
  <si>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</si>
  <si>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</si>
  <si>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</si>
  <si>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</si>
  <si>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</si>
  <si>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</si>
  <si>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</si>
  <si>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</si>
  <si>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</si>
  <si>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</si>
  <si>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</si>
  <si>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</si>
  <si>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</si>
  <si>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</si>
  <si>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</si>
  <si>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</si>
  <si>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</si>
  <si>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</si>
  <si>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</si>
  <si>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</si>
  <si>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</si>
  <si>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</si>
  <si>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</si>
  <si>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</si>
  <si>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</si>
  <si>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</si>
  <si>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</si>
  <si>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</si>
  <si>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</si>
  <si>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</si>
  <si>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</si>
  <si>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</si>
  <si>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</si>
  <si>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</si>
  <si>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</si>
  <si>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</si>
  <si>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</si>
  <si>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</si>
  <si>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</si>
  <si>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</si>
  <si>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</si>
  <si>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</si>
  <si>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</si>
  <si>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</si>
  <si>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</si>
  <si>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</si>
  <si>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</si>
  <si>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</si>
  <si>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</si>
  <si>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</si>
  <si>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</si>
  <si>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</si>
  <si>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</si>
  <si>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</si>
  <si>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</si>
  <si>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</si>
  <si>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</si>
  <si>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</si>
  <si>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</si>
  <si>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</si>
  <si>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</si>
  <si>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</si>
  <si>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</si>
  <si>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</si>
  <si>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</si>
  <si>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</si>
  <si>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</si>
  <si>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</si>
  <si>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</si>
  <si>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</si>
  <si>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</si>
  <si>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</si>
  <si>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</si>
  <si>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</si>
  <si>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</si>
  <si>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</si>
  <si>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</si>
  <si>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</si>
  <si>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</si>
  <si>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</si>
  <si>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</si>
  <si>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</si>
  <si>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</si>
  <si>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</si>
  <si>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</si>
  <si>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</si>
  <si>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</si>
  <si>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</si>
  <si>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</si>
  <si>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</si>
  <si>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</si>
  <si>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</si>
  <si>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</si>
  <si>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</si>
  <si>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</si>
  <si>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</si>
  <si>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</si>
  <si>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</si>
  <si>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</si>
  <si>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</si>
  <si>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</si>
  <si>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</si>
  <si>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</si>
  <si>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</si>
  <si>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</si>
  <si>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</si>
  <si>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</si>
  <si>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</si>
  <si>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</si>
  <si>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</si>
  <si>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</si>
  <si>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</si>
  <si>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</si>
  <si>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</si>
  <si>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</si>
  <si>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</si>
  <si>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</si>
  <si>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</si>
  <si>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</si>
  <si>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</si>
  <si>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</si>
  <si>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</si>
  <si>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</si>
  <si>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</si>
  <si>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</si>
  <si>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</si>
  <si>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</si>
  <si>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</si>
  <si>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</si>
  <si>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</si>
  <si>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</si>
  <si>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</si>
  <si>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</si>
  <si>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</si>
  <si>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</si>
  <si>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</si>
  <si>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</si>
  <si>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</si>
  <si>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</si>
  <si>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</si>
  <si>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</si>
  <si>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</si>
  <si>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</si>
  <si>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</si>
  <si>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</si>
  <si>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</si>
  <si>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</si>
  <si>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</si>
  <si>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</si>
  <si>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</si>
  <si>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</si>
  <si>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</si>
  <si>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</si>
  <si>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</si>
  <si>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</si>
  <si>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</si>
  <si>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</si>
  <si>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</si>
  <si>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</si>
  <si>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</si>
  <si>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</si>
  <si>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</si>
  <si>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</si>
  <si>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</si>
  <si>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</si>
  <si>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</si>
  <si>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</si>
  <si>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</si>
  <si>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</si>
  <si>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</si>
  <si>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</si>
  <si>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</si>
  <si>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</si>
  <si>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</si>
  <si>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</si>
  <si>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</si>
  <si>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</si>
  <si>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</si>
  <si>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</si>
  <si>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</si>
  <si>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</si>
  <si>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</si>
  <si>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</si>
  <si>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</si>
  <si>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</si>
  <si>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</si>
  <si>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</si>
  <si>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</si>
  <si>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</si>
  <si>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</si>
  <si>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</si>
  <si>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</si>
  <si>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</si>
  <si>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</si>
  <si>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</si>
  <si>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</si>
  <si>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</si>
  <si>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</si>
  <si>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</si>
  <si>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</si>
  <si>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</si>
  <si>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</si>
  <si>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</si>
  <si>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</si>
  <si>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</si>
  <si>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</si>
  <si>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</si>
  <si>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</si>
  <si>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</si>
  <si>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</si>
  <si>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</si>
  <si>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</si>
  <si>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</si>
  <si>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</si>
  <si>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</si>
  <si>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</si>
  <si>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</si>
  <si>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</si>
  <si>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</si>
  <si>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</si>
  <si>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</si>
  <si>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</si>
  <si>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</si>
  <si>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</si>
  <si>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</si>
  <si>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</si>
  <si>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</si>
  <si>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</si>
  <si>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</si>
  <si>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</si>
  <si>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</si>
  <si>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</si>
  <si>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</si>
  <si>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</si>
  <si>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</si>
  <si>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</si>
  <si>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</si>
  <si>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</si>
  <si>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</si>
  <si>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</si>
  <si>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</si>
  <si>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</si>
  <si>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</si>
  <si>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</si>
  <si>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</si>
  <si>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</si>
  <si>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</si>
  <si>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</si>
  <si>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</si>
  <si>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</si>
  <si>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</si>
  <si>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</si>
  <si>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</si>
  <si>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</si>
  <si>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</si>
  <si>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</si>
  <si>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</si>
  <si>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</si>
  <si>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</si>
  <si>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</si>
  <si>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</si>
  <si>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</si>
  <si>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</si>
  <si>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</si>
  <si>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</si>
  <si>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</si>
  <si>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</si>
  <si>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</si>
  <si>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</si>
  <si>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</si>
  <si>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</si>
  <si>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</si>
  <si>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</si>
  <si>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</si>
  <si>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</si>
  <si>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</si>
  <si>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</si>
  <si>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</si>
  <si>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</si>
  <si>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</si>
  <si>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</si>
  <si>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</si>
  <si>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</si>
  <si>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</si>
  <si>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</si>
  <si>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</si>
  <si>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</si>
  <si>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</si>
  <si>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</si>
  <si>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</si>
  <si>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</si>
  <si>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</si>
  <si>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</si>
  <si>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</si>
  <si>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</si>
  <si>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</si>
  <si>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</si>
  <si>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</si>
  <si>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</si>
  <si>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</si>
  <si>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</si>
  <si>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</si>
  <si>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</si>
  <si>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</si>
  <si>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</si>
  <si>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</si>
  <si>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</si>
  <si>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</si>
  <si>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</si>
  <si>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</si>
  <si>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</si>
  <si>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</si>
  <si>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</si>
  <si>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</si>
  <si>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</si>
  <si>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</si>
  <si>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</si>
  <si>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</si>
  <si>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</si>
  <si>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</si>
  <si>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</si>
  <si>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</si>
  <si>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</si>
  <si>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</si>
  <si>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</si>
  <si>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</si>
  <si>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</si>
  <si>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</si>
  <si>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</si>
  <si>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</si>
  <si>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</si>
  <si>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</si>
  <si>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</si>
  <si>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</si>
  <si>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</si>
  <si>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</si>
  <si>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</si>
  <si>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</si>
  <si>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</si>
  <si>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</si>
  <si>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</si>
  <si>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</si>
  <si>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</si>
  <si>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</si>
  <si>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</si>
  <si>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</si>
  <si>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</si>
  <si>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</si>
  <si>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</si>
  <si>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</si>
  <si>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</si>
  <si>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</si>
  <si>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</si>
  <si>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</si>
  <si>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</si>
  <si>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</si>
  <si>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</si>
  <si>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</si>
  <si>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</si>
  <si>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</si>
  <si>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</si>
  <si>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</si>
  <si>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</si>
  <si>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</si>
  <si>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</si>
  <si>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</si>
  <si>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</si>
  <si>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</si>
  <si>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</si>
  <si>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</si>
  <si>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</si>
  <si>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</si>
  <si>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</si>
  <si>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</si>
  <si>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</si>
  <si>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</si>
  <si>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</si>
  <si>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</si>
  <si>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</si>
  <si>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</si>
  <si>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</si>
  <si>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</si>
  <si>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</si>
  <si>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</si>
  <si>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</si>
  <si>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</si>
  <si>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</si>
  <si>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</si>
  <si>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</si>
  <si>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</si>
  <si>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</si>
  <si>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</si>
  <si>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</si>
  <si>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</si>
  <si>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</si>
  <si>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</si>
  <si>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</si>
  <si>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</si>
  <si>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</si>
  <si>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</si>
  <si>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</si>
  <si>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</si>
  <si>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</si>
  <si>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</si>
  <si>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</si>
  <si>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</si>
  <si>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</si>
  <si>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</si>
  <si>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</si>
  <si>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</si>
  <si>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</si>
  <si>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</si>
  <si>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</si>
  <si>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</si>
  <si>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</si>
  <si>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</si>
  <si>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</si>
  <si>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</si>
  <si>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</si>
  <si>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</si>
  <si>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</si>
  <si>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</si>
  <si>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</si>
  <si>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</si>
  <si>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</si>
  <si>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</si>
  <si>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</si>
  <si>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</si>
  <si>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</si>
  <si>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</si>
  <si>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</si>
  <si>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</si>
  <si>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</si>
  <si>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</si>
  <si>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</si>
  <si>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</si>
  <si>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</si>
  <si>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</si>
  <si>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</si>
  <si>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</si>
  <si>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</si>
  <si>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</si>
  <si>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</si>
  <si>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</si>
  <si>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</si>
  <si>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</si>
  <si>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</si>
  <si>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</si>
  <si>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</si>
  <si>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</si>
  <si>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</si>
  <si>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</si>
  <si>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</si>
  <si>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</si>
  <si>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</si>
  <si>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</si>
  <si>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</si>
  <si>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</si>
  <si>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</si>
  <si>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</si>
  <si>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</si>
  <si>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</si>
  <si>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</si>
  <si>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</si>
  <si>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</si>
  <si>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</si>
  <si>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</si>
  <si>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</si>
  <si>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</si>
  <si>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</si>
  <si>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</si>
  <si>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</si>
  <si>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</si>
  <si>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</si>
  <si>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</si>
  <si>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</si>
  <si>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</si>
  <si>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</si>
  <si>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</si>
  <si>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</si>
  <si>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</si>
  <si>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</si>
  <si>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</si>
  <si>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</si>
  <si>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</si>
  <si>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</si>
  <si>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</si>
  <si>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</si>
  <si>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</si>
  <si>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</si>
  <si>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</si>
  <si>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</si>
  <si>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</si>
  <si>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</si>
  <si>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</si>
  <si>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</si>
  <si>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</si>
  <si>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</si>
  <si>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</si>
  <si>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</si>
  <si>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</si>
  <si>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</si>
  <si>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</si>
  <si>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</si>
  <si>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</si>
  <si>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</si>
  <si>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</si>
  <si>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</si>
  <si>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</si>
  <si>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</si>
  <si>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</si>
  <si>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</si>
  <si>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</si>
  <si>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</si>
  <si>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</si>
  <si>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</si>
  <si>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</si>
  <si>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</si>
  <si>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</si>
  <si>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</si>
  <si>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</si>
  <si>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</si>
  <si>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</si>
  <si>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</si>
  <si>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</si>
  <si>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</si>
  <si>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</si>
  <si>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</si>
  <si>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</si>
  <si>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</si>
  <si>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</si>
  <si>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</si>
  <si>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</si>
  <si>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</si>
  <si>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</si>
  <si>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</si>
  <si>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</si>
  <si>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</si>
  <si>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</si>
  <si>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</si>
  <si>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</si>
  <si>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</si>
  <si>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</si>
  <si>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</si>
  <si>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</si>
  <si>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</si>
  <si>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</si>
  <si>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</si>
  <si>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</si>
  <si>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</si>
  <si>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</si>
  <si>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</si>
  <si>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</si>
  <si>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</si>
  <si>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</si>
  <si>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</si>
  <si>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</si>
  <si>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</si>
  <si>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</si>
  <si>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</si>
  <si>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</si>
  <si>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</si>
  <si>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</si>
  <si>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</si>
  <si>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</si>
  <si>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</si>
  <si>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</si>
  <si>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</si>
  <si>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</si>
  <si>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</si>
  <si>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</si>
  <si>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</si>
  <si>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</si>
  <si>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</si>
  <si>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</si>
  <si>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</si>
  <si>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</si>
  <si>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</si>
  <si>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</si>
  <si>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</si>
  <si>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</si>
  <si>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</si>
  <si>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</si>
  <si>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</si>
  <si>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</si>
  <si>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</si>
  <si>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</si>
  <si>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</si>
  <si>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</si>
  <si>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</si>
  <si>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</si>
  <si>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</si>
  <si>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</si>
  <si>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</si>
  <si>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</si>
  <si>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</si>
  <si>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</si>
  <si>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</si>
  <si>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</si>
  <si>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</si>
  <si>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</si>
  <si>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</si>
  <si>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</si>
  <si>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</si>
  <si>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</si>
  <si>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</si>
  <si>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</si>
  <si>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</si>
  <si>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</si>
  <si>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</si>
  <si>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</si>
  <si>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</si>
  <si>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</si>
  <si>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</si>
  <si>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</si>
  <si>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</si>
  <si>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</si>
  <si>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</si>
  <si>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</si>
  <si>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</si>
  <si>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</si>
  <si>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</si>
  <si>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</si>
  <si>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</si>
  <si>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</si>
  <si>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</si>
  <si>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</si>
  <si>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</si>
  <si>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</si>
  <si>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</si>
  <si>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</si>
  <si>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</si>
  <si>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</si>
  <si>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</si>
  <si>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</si>
  <si>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</si>
  <si>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</si>
  <si>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</si>
  <si>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</si>
  <si>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</si>
  <si>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</si>
  <si>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</si>
  <si>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</si>
  <si>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</si>
  <si>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</si>
  <si>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</si>
  <si>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</si>
  <si>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</si>
  <si>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</si>
  <si>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</si>
  <si>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</si>
  <si>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</si>
  <si>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</si>
  <si>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</si>
  <si>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</si>
  <si>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</si>
  <si>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</si>
  <si>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</si>
  <si>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</si>
  <si>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</si>
  <si>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</si>
  <si>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</si>
  <si>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</si>
  <si>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</si>
  <si>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</si>
  <si>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</si>
  <si>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</si>
  <si>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</si>
  <si>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</si>
  <si>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</si>
  <si>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</si>
  <si>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</si>
  <si>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</si>
  <si>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</si>
  <si>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</si>
  <si>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</si>
  <si>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</si>
  <si>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</si>
  <si>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</si>
  <si>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</si>
  <si>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</si>
  <si>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</si>
  <si>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</si>
  <si>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</si>
  <si>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</si>
  <si>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</si>
  <si>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</si>
  <si>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</si>
  <si>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</si>
  <si>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</si>
  <si>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</si>
  <si>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</si>
  <si>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</si>
  <si>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</si>
  <si>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</si>
  <si>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</si>
  <si>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</si>
  <si>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</si>
  <si>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</si>
  <si>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</si>
  <si>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</si>
  <si>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</si>
  <si>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</si>
  <si>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</si>
  <si>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</si>
  <si>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</si>
  <si>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</si>
  <si>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</si>
  <si>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</si>
  <si>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</si>
  <si>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</si>
  <si>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</si>
  <si>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</si>
  <si>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</si>
  <si>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</si>
  <si>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</si>
  <si>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</si>
  <si>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</si>
  <si>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</si>
  <si>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</si>
  <si>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</si>
  <si>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</si>
  <si>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</si>
  <si>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</si>
  <si>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</si>
  <si>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</si>
  <si>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</si>
  <si>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</si>
  <si>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</si>
  <si>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</si>
  <si>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</si>
  <si>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</si>
  <si>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</si>
  <si>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</si>
  <si>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</si>
  <si>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</si>
  <si>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</si>
  <si>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</si>
  <si>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</si>
  <si>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</si>
  <si>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</si>
  <si>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</si>
  <si>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</si>
  <si>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</si>
  <si>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</si>
  <si>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</si>
  <si>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</si>
  <si>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</si>
  <si>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</si>
  <si>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</si>
  <si>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</si>
  <si>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</si>
  <si>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</si>
  <si>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</si>
  <si>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</si>
  <si>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</si>
  <si>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</si>
  <si>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</si>
  <si>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</si>
  <si>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</si>
  <si>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</si>
  <si>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</si>
  <si>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</si>
  <si>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</si>
  <si>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</si>
  <si>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</si>
  <si>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</si>
  <si>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</si>
  <si>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</si>
  <si>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</si>
  <si>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</si>
  <si>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</si>
  <si>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</si>
  <si>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</si>
  <si>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</si>
  <si>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</si>
  <si>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</si>
  <si>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</si>
  <si>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</si>
  <si>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</si>
  <si>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</si>
  <si>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</si>
  <si>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</si>
  <si>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</si>
  <si>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</si>
  <si>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</si>
  <si>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</si>
  <si>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</si>
  <si>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</si>
  <si>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</si>
  <si>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</si>
  <si>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</si>
  <si>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</si>
  <si>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</si>
  <si>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</si>
  <si>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</si>
  <si>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</si>
  <si>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</si>
  <si>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</si>
  <si>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</si>
  <si>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</si>
  <si>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</si>
  <si>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</si>
  <si>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</si>
  <si>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</si>
  <si>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</si>
  <si>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</si>
  <si>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</si>
  <si>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</si>
  <si>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</si>
  <si>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</si>
  <si>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</si>
  <si>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</si>
  <si>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</si>
  <si>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</si>
  <si>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</si>
  <si>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</si>
  <si>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</si>
  <si>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</si>
  <si>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</si>
  <si>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</si>
  <si>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</si>
  <si>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</si>
  <si>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</si>
  <si>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</si>
  <si>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</si>
  <si>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</si>
  <si>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</si>
  <si>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</si>
  <si>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</si>
  <si>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</si>
  <si>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</si>
  <si>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</si>
  <si>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</si>
  <si>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</si>
  <si>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</si>
  <si>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</si>
  <si>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</si>
  <si>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</si>
  <si>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</si>
  <si>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</si>
  <si>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</si>
  <si>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</si>
  <si>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</si>
  <si>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</si>
  <si>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</si>
  <si>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</si>
  <si>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</si>
  <si>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</si>
  <si>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</si>
  <si>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</si>
  <si>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</si>
  <si>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</si>
  <si>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</si>
  <si>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</si>
  <si>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</si>
  <si>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</si>
  <si>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</si>
  <si>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</si>
  <si>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</si>
  <si>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</si>
  <si>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</si>
  <si>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</si>
  <si>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</si>
  <si>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</si>
  <si>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</si>
  <si>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</si>
  <si>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</si>
  <si>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</si>
  <si>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</si>
  <si>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</si>
  <si>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</si>
  <si>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</si>
  <si>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</si>
  <si>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</si>
  <si>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</si>
  <si>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</si>
  <si>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</si>
  <si>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</si>
  <si>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</si>
  <si>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</si>
  <si>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</si>
  <si>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</si>
  <si>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</si>
  <si>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</si>
  <si>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</si>
  <si>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</si>
  <si>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</si>
  <si>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</si>
  <si>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</si>
  <si>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</si>
  <si>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</si>
  <si>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</si>
  <si>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</si>
  <si>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</si>
  <si>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</si>
  <si>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</si>
  <si>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</si>
  <si>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</si>
  <si>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</si>
  <si>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</si>
  <si>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</si>
  <si>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</si>
  <si>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</si>
  <si>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</si>
  <si>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</si>
  <si>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</si>
  <si>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</si>
  <si>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</si>
  <si>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</si>
  <si>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</si>
  <si>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</si>
  <si>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</si>
  <si>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</si>
  <si>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</si>
  <si>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</si>
  <si>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</si>
  <si>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</si>
  <si>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</si>
  <si>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</si>
  <si>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</si>
  <si>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</si>
  <si>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</si>
  <si>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</si>
  <si>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</si>
  <si>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</si>
  <si>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</si>
  <si>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</si>
  <si>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</si>
  <si>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</si>
  <si>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</si>
  <si>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</si>
  <si>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</si>
  <si>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</si>
  <si>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</si>
  <si>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</si>
  <si>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</si>
  <si>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</si>
  <si>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</si>
  <si>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</si>
  <si>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</si>
  <si>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</si>
  <si>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</si>
  <si>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</si>
  <si>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</si>
  <si>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</si>
  <si>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</si>
  <si>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</si>
  <si>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</si>
  <si>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</si>
  <si>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</si>
  <si>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</si>
  <si>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</si>
  <si>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</si>
  <si>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</si>
  <si>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</si>
  <si>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</si>
  <si>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</si>
  <si>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</si>
  <si>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</si>
  <si>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</si>
  <si>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</si>
  <si>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</si>
  <si>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</si>
  <si>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</si>
  <si>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</si>
  <si>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</si>
  <si>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</si>
  <si>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</si>
  <si>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</si>
  <si>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</si>
  <si>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</si>
  <si>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</si>
  <si>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</si>
  <si>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</si>
  <si>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</si>
  <si>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</si>
  <si>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</si>
  <si>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</si>
  <si>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</si>
  <si>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</si>
  <si>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</si>
  <si>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</si>
  <si>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</si>
  <si>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</si>
  <si>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</si>
  <si>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</si>
  <si>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</si>
  <si>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</si>
  <si>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</si>
  <si>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</si>
  <si>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</si>
  <si>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</si>
  <si>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</si>
  <si>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</si>
  <si>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</si>
  <si>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</si>
  <si>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</si>
  <si>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</si>
  <si>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</si>
  <si>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</si>
  <si>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</si>
  <si>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</si>
  <si>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</si>
  <si>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</si>
  <si>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</si>
  <si>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</si>
  <si>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</si>
  <si>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</si>
  <si>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</si>
  <si>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</si>
  <si>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</si>
  <si>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</si>
  <si>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</si>
  <si>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</si>
  <si>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</si>
  <si>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</si>
  <si>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</si>
  <si>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</si>
  <si>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</si>
  <si>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</si>
  <si>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</si>
  <si>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</si>
  <si>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</si>
  <si>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</si>
  <si>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</si>
  <si>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</si>
  <si>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</si>
  <si>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</si>
  <si>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</si>
  <si>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</si>
  <si>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</si>
  <si>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</si>
  <si>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</si>
  <si>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</si>
  <si>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</si>
  <si>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</si>
  <si>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</si>
  <si>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</si>
  <si>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</si>
  <si>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</si>
  <si>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</si>
  <si>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</si>
  <si>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</si>
  <si>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</si>
  <si>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</si>
  <si>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</si>
  <si>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</si>
  <si>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</si>
  <si>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</si>
  <si>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</si>
  <si>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</si>
  <si>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</si>
  <si>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</si>
  <si>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</si>
  <si>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</si>
  <si>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</si>
  <si>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</si>
  <si>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</si>
  <si>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</si>
  <si>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</si>
  <si>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</si>
  <si>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</si>
  <si>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</si>
  <si>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</si>
  <si>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</si>
  <si>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</si>
  <si>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</si>
  <si>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</si>
  <si>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</si>
  <si>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</si>
  <si>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</si>
  <si>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</si>
  <si>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</si>
  <si>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</si>
  <si>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</si>
  <si>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</si>
  <si>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</si>
  <si>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</si>
  <si>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</si>
  <si>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</si>
  <si>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</si>
  <si>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</si>
  <si>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</si>
  <si>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</si>
  <si>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</si>
  <si>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</si>
  <si>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</si>
  <si>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</si>
  <si>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</si>
  <si>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</si>
  <si>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</si>
  <si>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</si>
  <si>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</si>
  <si>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</si>
  <si>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</si>
  <si>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</si>
  <si>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</si>
  <si>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</si>
  <si>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</si>
  <si>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</si>
  <si>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</si>
  <si>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</si>
  <si>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</si>
  <si>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</si>
  <si>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</si>
  <si>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</si>
  <si>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</si>
  <si>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</si>
  <si>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</si>
  <si>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</si>
  <si>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</si>
  <si>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</si>
  <si>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</si>
  <si>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</si>
  <si>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</si>
  <si>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</si>
  <si>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</si>
  <si>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</si>
  <si>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</si>
  <si>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</si>
  <si>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</si>
  <si>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</si>
  <si>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</si>
  <si>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</si>
  <si>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</si>
  <si>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</si>
  <si>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</si>
  <si>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</si>
  <si>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</si>
  <si>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</si>
  <si>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</si>
  <si>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</si>
  <si>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</si>
  <si>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</si>
  <si>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</si>
  <si>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</si>
  <si>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</si>
  <si>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</si>
  <si>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</si>
  <si>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</si>
  <si>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</si>
  <si>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</si>
  <si>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</si>
  <si>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</si>
  <si>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</si>
  <si>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</si>
  <si>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</si>
  <si>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</si>
  <si>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</si>
  <si>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</si>
  <si>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</si>
  <si>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</si>
  <si>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</si>
  <si>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</si>
  <si>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</si>
  <si>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</si>
  <si>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</si>
  <si>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</si>
  <si>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</si>
  <si>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</si>
  <si>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</si>
  <si>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</si>
  <si>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</si>
  <si>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</si>
  <si>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</si>
  <si>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</si>
  <si>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</si>
  <si>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</si>
  <si>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</si>
  <si>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</si>
  <si>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</si>
  <si>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</si>
  <si>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</si>
  <si>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</si>
  <si>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</si>
  <si>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</si>
  <si>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</si>
  <si>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</si>
  <si>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</si>
  <si>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</si>
  <si>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</si>
  <si>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</si>
  <si>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</si>
  <si>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</si>
  <si>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</si>
  <si>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</si>
  <si>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</si>
  <si>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</si>
  <si>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</si>
  <si>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</si>
  <si>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</si>
  <si>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</si>
  <si>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</si>
  <si>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</si>
  <si>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</si>
  <si>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</si>
  <si>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</si>
  <si>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</si>
  <si>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</si>
  <si>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</si>
  <si>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</si>
  <si>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</si>
  <si>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</si>
  <si>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</si>
  <si>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</si>
  <si>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</si>
  <si>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</si>
  <si>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</si>
  <si>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</si>
  <si>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</si>
  <si>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</si>
  <si>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</si>
  <si>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</si>
  <si>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</si>
  <si>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</si>
  <si>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</si>
  <si>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</si>
  <si>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</si>
  <si>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</si>
  <si>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</si>
  <si>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</si>
  <si>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</si>
  <si>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</si>
  <si>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</si>
  <si>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</si>
  <si>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</si>
  <si>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</si>
  <si>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</si>
  <si>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</si>
  <si>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</si>
  <si>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</si>
  <si>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</si>
  <si>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</si>
  <si>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</si>
  <si>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</si>
  <si>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</si>
  <si>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</si>
  <si>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</si>
  <si>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</si>
  <si>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</si>
  <si>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</si>
  <si>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</si>
  <si>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</si>
  <si>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</si>
  <si>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</si>
  <si>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</si>
  <si>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</si>
  <si>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</si>
  <si>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</si>
  <si>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</si>
  <si>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</si>
  <si>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</si>
  <si>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</si>
  <si>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</si>
  <si>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</si>
  <si>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</si>
  <si>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</si>
  <si>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</si>
  <si>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</si>
  <si>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</si>
  <si>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</si>
  <si>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</si>
  <si>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</si>
  <si>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</si>
  <si>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</si>
  <si>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</si>
  <si>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</si>
  <si>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</si>
  <si>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</si>
  <si>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</si>
  <si>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</si>
  <si>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</si>
  <si>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</si>
  <si>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</si>
  <si>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</si>
  <si>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</si>
  <si>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</si>
  <si>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</si>
  <si>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</si>
  <si>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</si>
  <si>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</si>
  <si>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</si>
  <si>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</si>
  <si>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</si>
  <si>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</si>
  <si>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</si>
  <si>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</si>
  <si>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</si>
  <si>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</si>
  <si>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</si>
  <si>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</si>
  <si>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</si>
  <si>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</si>
  <si>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</si>
  <si>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</si>
  <si>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</si>
  <si>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</si>
  <si>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</si>
  <si>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</si>
  <si>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</si>
  <si>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</si>
  <si>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</si>
  <si>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</si>
  <si>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</si>
  <si>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</si>
  <si>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</si>
  <si>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</si>
  <si>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</si>
  <si>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</si>
  <si>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</si>
  <si>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</si>
  <si>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</si>
  <si>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</si>
  <si>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</si>
  <si>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</si>
  <si>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</si>
  <si>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</si>
  <si>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</si>
  <si>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</si>
  <si>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</si>
  <si>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</si>
  <si>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</si>
  <si>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</si>
  <si>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</si>
  <si>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</si>
  <si>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</si>
  <si>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</si>
  <si>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</si>
  <si>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</si>
  <si>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</si>
  <si>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</si>
  <si>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</si>
  <si>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</si>
  <si>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</si>
  <si>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</si>
  <si>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</si>
  <si>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</si>
  <si>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</si>
  <si>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</si>
  <si>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</si>
  <si>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</si>
  <si>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</si>
  <si>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</si>
  <si>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</si>
  <si>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</si>
  <si>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</si>
  <si>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</si>
  <si>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</si>
  <si>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</si>
  <si>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</si>
  <si>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</si>
  <si>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</si>
  <si>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</si>
  <si>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</si>
  <si>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</si>
  <si>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</si>
  <si>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</si>
  <si>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</si>
  <si>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</si>
  <si>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</si>
  <si>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</si>
  <si>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</si>
  <si>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</si>
  <si>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</si>
  <si>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</si>
  <si>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</si>
  <si>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</si>
  <si>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</si>
  <si>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</si>
  <si>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</si>
  <si>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</si>
  <si>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</si>
  <si>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</si>
  <si>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</si>
  <si>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</si>
  <si>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</si>
  <si>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</si>
  <si>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</si>
  <si>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</si>
  <si>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</si>
  <si>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</si>
  <si>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</si>
  <si>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</si>
  <si>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</si>
  <si>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</si>
  <si>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</si>
  <si>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</si>
  <si>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</si>
  <si>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</si>
  <si>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</si>
  <si>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</si>
  <si>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</si>
  <si>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</si>
  <si>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</si>
  <si>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</si>
  <si>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</si>
  <si>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</si>
  <si>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</si>
  <si>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</si>
  <si>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</si>
  <si>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</si>
  <si>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</si>
  <si>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</si>
  <si>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</si>
  <si>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</si>
  <si>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</si>
  <si>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</si>
  <si>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</si>
  <si>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</si>
  <si>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</si>
  <si>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</si>
  <si>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</si>
  <si>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</si>
  <si>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</si>
  <si>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</si>
  <si>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</si>
  <si>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</si>
  <si>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</si>
  <si>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</si>
  <si>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</si>
  <si>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</si>
  <si>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</si>
  <si>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</si>
  <si>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</si>
  <si>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</si>
  <si>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</si>
  <si>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</si>
  <si>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</si>
  <si>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</si>
  <si>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</si>
  <si>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</si>
  <si>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</si>
  <si>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</si>
  <si>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</si>
  <si>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</si>
  <si>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</si>
  <si>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</si>
  <si>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</si>
  <si>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</si>
  <si>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</si>
  <si>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</si>
  <si>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</si>
  <si>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</si>
  <si>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</si>
  <si>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</si>
  <si>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</si>
  <si>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</si>
  <si>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</si>
  <si>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</si>
  <si>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</si>
  <si>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</si>
  <si>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</si>
  <si>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</si>
  <si>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</si>
  <si>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</si>
  <si>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</si>
  <si>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</si>
  <si>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</si>
  <si>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</si>
  <si>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</si>
  <si>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</si>
  <si>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</si>
  <si>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</si>
  <si>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</si>
  <si>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</si>
  <si>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</si>
  <si>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</si>
  <si>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</si>
  <si>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</si>
  <si>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</si>
  <si>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</si>
  <si>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</si>
  <si>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</si>
  <si>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</si>
  <si>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</si>
  <si>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</si>
  <si>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</si>
  <si>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</si>
  <si>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</si>
  <si>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</si>
  <si>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</si>
  <si>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</si>
  <si>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</si>
  <si>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</si>
  <si>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</si>
  <si>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</si>
  <si>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</si>
  <si>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</si>
  <si>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</si>
  <si>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</si>
  <si>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</si>
  <si>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</si>
  <si>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</si>
  <si>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</si>
  <si>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</si>
  <si>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</si>
  <si>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</si>
  <si>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</si>
  <si>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</si>
  <si>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</si>
  <si>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</si>
  <si>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</si>
  <si>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</si>
  <si>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</si>
  <si>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</si>
  <si>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</si>
  <si>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</si>
  <si>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</si>
  <si>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</si>
  <si>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</si>
  <si>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</si>
  <si>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</si>
  <si>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</si>
  <si>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</si>
  <si>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</si>
  <si>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</si>
  <si>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</si>
  <si>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</si>
  <si>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</si>
  <si>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</si>
  <si>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</si>
  <si>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</si>
  <si>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</si>
  <si>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</si>
  <si>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</si>
  <si>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</si>
  <si>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</si>
  <si>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</si>
  <si>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</si>
  <si>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</si>
  <si>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</si>
  <si>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</si>
  <si>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</si>
  <si>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</si>
  <si>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</si>
  <si>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</si>
  <si>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</si>
  <si>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</si>
  <si>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</si>
  <si>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</si>
  <si>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</si>
  <si>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</si>
  <si>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</si>
  <si>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</si>
  <si>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</si>
  <si>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</si>
  <si>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</si>
  <si>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</si>
  <si>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</si>
  <si>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</si>
  <si>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</si>
  <si>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</si>
  <si>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</si>
  <si>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</si>
  <si>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</si>
  <si>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</si>
  <si>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</si>
  <si>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</si>
  <si>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</si>
  <si>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</si>
  <si>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</si>
  <si>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</si>
  <si>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</si>
  <si>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</si>
  <si>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</si>
  <si>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</si>
  <si>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</si>
  <si>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</si>
  <si>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</si>
  <si>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</si>
  <si>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</si>
  <si>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</si>
  <si>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</si>
  <si>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</si>
  <si>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</si>
  <si>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</si>
  <si>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</si>
  <si>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</si>
  <si>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</si>
  <si>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</si>
  <si>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</si>
  <si>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</si>
  <si>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</si>
  <si>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</si>
  <si>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</si>
  <si>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</si>
  <si>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</si>
  <si>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</si>
  <si>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</si>
  <si>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</si>
  <si>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</si>
  <si>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</si>
  <si>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</si>
  <si>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</si>
  <si>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</si>
  <si>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</si>
  <si>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</si>
  <si>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</si>
  <si>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</si>
  <si>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</si>
  <si>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</si>
  <si>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</si>
  <si>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</si>
  <si>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</si>
  <si>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</si>
  <si>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</si>
  <si>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</si>
  <si>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</si>
  <si>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</si>
  <si>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</si>
  <si>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</si>
  <si>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</si>
  <si>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</si>
  <si>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</si>
  <si>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</si>
  <si>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</si>
  <si>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</si>
  <si>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</si>
  <si>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</si>
  <si>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</si>
  <si>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</si>
  <si>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</si>
  <si>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</si>
  <si>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</si>
  <si>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</si>
  <si>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</si>
  <si>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</si>
  <si>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</si>
  <si>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</si>
  <si>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</si>
  <si>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</si>
  <si>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</si>
  <si>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</si>
  <si>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</si>
  <si>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</si>
  <si>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</si>
  <si>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</si>
  <si>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</si>
  <si>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</si>
  <si>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</si>
  <si>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</si>
  <si>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</si>
  <si>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</si>
  <si>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</si>
  <si>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</si>
  <si>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</si>
  <si>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</si>
  <si>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</si>
  <si>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</si>
  <si>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</si>
  <si>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</si>
  <si>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</si>
  <si>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</si>
  <si>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</si>
  <si>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</si>
  <si>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</si>
  <si>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</si>
  <si>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</si>
  <si>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</si>
  <si>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</si>
  <si>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</si>
  <si>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</si>
  <si>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</si>
  <si>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</si>
  <si>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</si>
  <si>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</si>
  <si>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</si>
  <si>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</si>
  <si>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</si>
  <si>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</si>
  <si>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</si>
  <si>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</si>
  <si>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</si>
  <si>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</si>
  <si>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</si>
  <si>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</si>
  <si>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</si>
  <si>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</si>
  <si>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</si>
  <si>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</si>
  <si>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</si>
  <si>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</si>
  <si>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</si>
  <si>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</si>
  <si>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</si>
  <si>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</si>
  <si>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</si>
  <si>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</si>
  <si>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</si>
  <si>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</si>
  <si>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</si>
  <si>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</si>
  <si>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</si>
  <si>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</si>
  <si>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</si>
  <si>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</si>
  <si>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</si>
  <si>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</si>
  <si>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</si>
  <si>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</si>
  <si>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</si>
  <si>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</si>
  <si>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</si>
  <si>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</si>
  <si>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</si>
  <si>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</si>
  <si>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</si>
  <si>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</si>
  <si>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</si>
  <si>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</si>
  <si>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</si>
  <si>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</si>
  <si>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</si>
  <si>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</si>
  <si>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</si>
  <si>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</si>
  <si>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</si>
  <si>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</si>
  <si>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</si>
  <si>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</si>
  <si>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</si>
  <si>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</si>
  <si>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</si>
  <si>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</si>
  <si>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</si>
  <si>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</si>
  <si>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</si>
  <si>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</si>
  <si>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</si>
  <si>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</si>
  <si>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</si>
  <si>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</si>
  <si>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</si>
  <si>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</si>
  <si>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</si>
  <si>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</si>
  <si>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</si>
  <si>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</si>
  <si>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</si>
  <si>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</si>
  <si>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</si>
  <si>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</si>
  <si>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</si>
  <si>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</si>
  <si>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</si>
  <si>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</si>
  <si>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</si>
  <si>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</si>
  <si>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</si>
  <si>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</si>
  <si>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</si>
  <si>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</si>
  <si>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</si>
  <si>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</si>
  <si>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</si>
  <si>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</si>
  <si>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</si>
  <si>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</si>
  <si>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</si>
  <si>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</si>
  <si>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</si>
  <si>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</si>
  <si>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</si>
  <si>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</si>
  <si>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</si>
  <si>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</si>
  <si>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</si>
  <si>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</si>
  <si>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</si>
  <si>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</si>
  <si>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</si>
  <si>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</si>
  <si>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</si>
  <si>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</si>
  <si>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</si>
  <si>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</si>
  <si>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</si>
  <si>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</si>
  <si>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</si>
  <si>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</si>
  <si>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</si>
  <si>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</si>
  <si>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</si>
  <si>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</si>
  <si>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</si>
  <si>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</si>
  <si>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</si>
  <si>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</si>
  <si>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</si>
  <si>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</si>
  <si>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</si>
  <si>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</si>
  <si>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</si>
  <si>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</si>
  <si>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</si>
  <si>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</si>
  <si>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</si>
  <si>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</si>
  <si>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</si>
  <si>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</si>
  <si>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</si>
  <si>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</si>
  <si>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</si>
  <si>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</si>
  <si>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</si>
  <si>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</si>
  <si>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</si>
  <si>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</si>
  <si>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</si>
  <si>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</si>
  <si>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</si>
  <si>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</si>
  <si>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</si>
  <si>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</si>
  <si>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</si>
  <si>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</si>
  <si>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</si>
  <si>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</si>
  <si>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</si>
  <si>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</si>
  <si>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</si>
  <si>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</si>
  <si>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</si>
  <si>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</si>
  <si>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</si>
  <si>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</si>
  <si>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</si>
  <si>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</si>
  <si>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</si>
  <si>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</si>
  <si>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</si>
  <si>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</si>
  <si>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</si>
  <si>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</si>
  <si>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</si>
  <si>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</si>
  <si>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</si>
  <si>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</si>
  <si>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</si>
  <si>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</si>
  <si>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</si>
  <si>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</si>
  <si>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</si>
  <si>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</si>
  <si>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</si>
  <si>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</si>
  <si>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</si>
  <si>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</si>
  <si>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</si>
  <si>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</si>
  <si>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</si>
  <si>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</si>
  <si>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</si>
  <si>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</si>
  <si>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</si>
  <si>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</si>
  <si>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</si>
  <si>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</si>
  <si>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</si>
  <si>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</si>
  <si>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</si>
  <si>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</si>
  <si>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</si>
  <si>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</si>
  <si>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</si>
  <si>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</si>
  <si>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</si>
  <si>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</si>
  <si>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</si>
  <si>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</si>
  <si>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</si>
  <si>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</si>
  <si>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</si>
  <si>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</si>
  <si>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</si>
  <si>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</si>
  <si>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</si>
  <si>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</si>
  <si>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</si>
  <si>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</si>
  <si>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</si>
  <si>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</si>
  <si>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</si>
  <si>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</si>
  <si>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</si>
  <si>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</si>
  <si>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</si>
  <si>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</si>
  <si>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</si>
  <si>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</si>
  <si>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</si>
  <si>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</si>
  <si>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</si>
  <si>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</si>
  <si>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</si>
  <si>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</si>
  <si>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</si>
  <si>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</si>
  <si>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</si>
  <si>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</si>
  <si>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</si>
  <si>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</si>
  <si>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</si>
  <si>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</si>
  <si>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</si>
  <si>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</si>
  <si>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</si>
  <si>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</si>
  <si>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</si>
  <si>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</si>
  <si>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</si>
  <si>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</si>
  <si>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</si>
  <si>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</si>
  <si>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</si>
  <si>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</si>
  <si>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</si>
  <si>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</si>
  <si>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</si>
  <si>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</si>
  <si>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</si>
  <si>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</si>
  <si>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</si>
  <si>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</si>
  <si>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</si>
  <si>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</si>
  <si>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</si>
  <si>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</si>
  <si>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</si>
  <si>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</si>
  <si>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</si>
  <si>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</si>
  <si>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</si>
  <si>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</si>
  <si>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</si>
  <si>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</si>
  <si>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</si>
  <si>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</si>
  <si>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</si>
  <si>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</si>
  <si>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</si>
  <si>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</si>
  <si>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</si>
  <si>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</si>
  <si>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</si>
  <si>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</si>
  <si>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</si>
  <si>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</si>
  <si>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</si>
  <si>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</si>
  <si>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</si>
  <si>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</si>
  <si>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</si>
  <si>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</si>
  <si>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</si>
  <si>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</si>
  <si>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</si>
  <si>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</si>
  <si>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</si>
  <si>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</si>
  <si>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</si>
  <si>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</si>
  <si>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</si>
  <si>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</si>
  <si>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</si>
  <si>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</si>
  <si>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</si>
  <si>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</si>
  <si>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</si>
  <si>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</si>
  <si>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</si>
  <si>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</si>
  <si>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</si>
  <si>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</si>
  <si>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</si>
  <si>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</si>
  <si>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</si>
  <si>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</si>
  <si>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</si>
  <si>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</si>
  <si>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</si>
  <si>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</si>
  <si>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</si>
  <si>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</si>
  <si>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</si>
  <si>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</si>
  <si>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</si>
  <si>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</si>
  <si>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</si>
  <si>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</si>
  <si>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</si>
  <si>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</si>
  <si>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</si>
  <si>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</si>
  <si>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</si>
  <si>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</si>
  <si>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</si>
  <si>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</si>
  <si>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</si>
  <si>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</si>
  <si>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</si>
  <si>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</si>
  <si>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</si>
  <si>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</si>
  <si>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</si>
  <si>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</si>
  <si>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</si>
  <si>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</si>
  <si>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</si>
  <si>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</si>
  <si>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</si>
  <si>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</si>
  <si>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</si>
  <si>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</si>
  <si>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</si>
  <si>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</si>
  <si>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</si>
  <si>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</si>
  <si>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</si>
  <si>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</si>
  <si>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</si>
  <si>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</si>
  <si>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</si>
  <si>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</si>
  <si>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</si>
  <si>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</si>
  <si>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</si>
  <si>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</si>
  <si>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</si>
  <si>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</si>
  <si>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</si>
  <si>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</si>
  <si>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</si>
  <si>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</si>
  <si>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</si>
  <si>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</si>
  <si>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</si>
  <si>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</si>
  <si>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</si>
  <si>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</si>
  <si>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</si>
  <si>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</si>
  <si>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</si>
  <si>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</si>
  <si>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</si>
  <si>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</si>
  <si>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</si>
  <si>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</si>
  <si>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</si>
  <si>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</si>
  <si>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</si>
  <si>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</si>
  <si>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</si>
  <si>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</si>
  <si>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</si>
  <si>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</si>
  <si>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</si>
  <si>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</si>
  <si>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</si>
  <si>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</si>
  <si>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</si>
  <si>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</si>
  <si>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</si>
  <si>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</si>
  <si>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</si>
  <si>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</si>
  <si>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</si>
  <si>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</si>
  <si>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</si>
  <si>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</si>
  <si>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</si>
  <si>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</si>
  <si>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</si>
  <si>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</si>
  <si>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</si>
  <si>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</si>
  <si>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</si>
  <si>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</si>
  <si>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</si>
  <si>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</si>
  <si>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</si>
  <si>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</si>
  <si>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</si>
  <si>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</si>
  <si>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</si>
  <si>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</si>
  <si>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</si>
  <si>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</si>
  <si>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</si>
  <si>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</si>
  <si>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</si>
  <si>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</si>
  <si>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</si>
  <si>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</si>
  <si>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</si>
  <si>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</si>
  <si>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</si>
  <si>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</si>
  <si>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</si>
  <si>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</si>
  <si>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</si>
  <si>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</si>
  <si>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</si>
  <si>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</si>
  <si>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</si>
  <si>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</si>
  <si>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</si>
  <si>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</si>
  <si>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</si>
  <si>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</si>
  <si>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</si>
  <si>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</si>
  <si>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</si>
  <si>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</si>
  <si>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</si>
  <si>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</si>
  <si>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</si>
  <si>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</si>
  <si>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</si>
  <si>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</si>
  <si>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</si>
  <si>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</si>
  <si>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</si>
  <si>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</si>
  <si>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</si>
  <si>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</si>
  <si>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</si>
  <si>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</si>
  <si>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</si>
  <si>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</si>
  <si>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</si>
  <si>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</si>
  <si>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</si>
  <si>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</si>
  <si>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</si>
  <si>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</si>
  <si>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</si>
  <si>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</si>
  <si>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</si>
  <si>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</si>
  <si>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</si>
  <si>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</si>
  <si>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</si>
  <si>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</si>
  <si>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</si>
  <si>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</si>
  <si>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</si>
  <si>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</si>
  <si>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</si>
  <si>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</si>
  <si>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</si>
  <si>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</si>
  <si>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</si>
  <si>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</si>
  <si>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</si>
  <si>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</si>
  <si>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</si>
  <si>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</si>
  <si>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</si>
  <si>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</si>
  <si>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</si>
  <si>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</si>
  <si>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</si>
  <si>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</si>
  <si>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</si>
  <si>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</si>
  <si>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</si>
  <si>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</si>
  <si>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</si>
  <si>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</si>
  <si>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</si>
  <si>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</si>
  <si>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</si>
  <si>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</si>
  <si>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</si>
  <si>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</si>
  <si>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</si>
  <si>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</si>
  <si>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</si>
  <si>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</si>
  <si>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</si>
  <si>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</si>
  <si>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</si>
  <si>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</si>
  <si>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</si>
  <si>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</si>
  <si>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</si>
  <si>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</si>
  <si>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</si>
  <si>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</si>
  <si>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</si>
  <si>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</si>
  <si>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</si>
  <si>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</si>
  <si>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</si>
  <si>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</si>
  <si>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</si>
  <si>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</si>
  <si>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</si>
  <si>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</si>
  <si>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</si>
  <si>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</si>
  <si>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</si>
  <si>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</si>
  <si>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</si>
  <si>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</si>
  <si>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</si>
  <si>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</si>
  <si>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</si>
  <si>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</si>
  <si>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</si>
  <si>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</si>
  <si>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</si>
  <si>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</si>
  <si>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</si>
  <si>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</si>
  <si>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</si>
  <si>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</si>
  <si>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</si>
  <si>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</si>
  <si>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</si>
  <si>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</si>
  <si>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</si>
  <si>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</si>
  <si>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</si>
  <si>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</si>
  <si>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</si>
  <si>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</si>
  <si>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</si>
  <si>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</si>
  <si>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</si>
  <si>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</si>
  <si>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</si>
  <si>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</si>
  <si>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</si>
  <si>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</si>
  <si>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</si>
  <si>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</si>
  <si>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</si>
  <si>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</si>
  <si>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</si>
  <si>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</si>
  <si>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</si>
  <si>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</si>
  <si>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</si>
  <si>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</si>
  <si>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</si>
  <si>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</si>
  <si>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</si>
  <si>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</si>
  <si>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</si>
  <si>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</si>
  <si>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</si>
  <si>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</si>
  <si>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</si>
  <si>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</si>
  <si>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</si>
  <si>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</si>
  <si>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</si>
  <si>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</si>
  <si>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</si>
  <si>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</si>
  <si>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</si>
  <si>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</si>
  <si>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</si>
  <si>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</si>
  <si>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</si>
  <si>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</si>
  <si>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</si>
  <si>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</si>
  <si>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</si>
  <si>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</si>
  <si>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</si>
  <si>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</si>
  <si>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</si>
  <si>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</si>
  <si>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</si>
  <si>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</si>
  <si>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</si>
  <si>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</si>
  <si>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</si>
  <si>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</si>
  <si>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</si>
  <si>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</si>
  <si>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</si>
  <si>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</si>
  <si>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</si>
  <si>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</si>
  <si>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</si>
  <si>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</si>
  <si>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</si>
  <si>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</si>
  <si>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</si>
  <si>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</si>
  <si>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</si>
  <si>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</si>
  <si>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</si>
  <si>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</si>
  <si>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</si>
  <si>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</si>
  <si>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</si>
  <si>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</si>
  <si>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</si>
  <si>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</si>
  <si>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</si>
  <si>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</si>
  <si>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</si>
  <si>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</si>
  <si>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</si>
  <si>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</si>
  <si>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</si>
  <si>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</si>
  <si>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</si>
  <si>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</si>
  <si>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</si>
  <si>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</si>
  <si>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</si>
  <si>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</si>
  <si>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</si>
  <si>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</si>
  <si>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</si>
  <si>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</si>
  <si>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</si>
  <si>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</si>
  <si>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</si>
  <si>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</si>
  <si>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</si>
  <si>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</si>
  <si>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</si>
  <si>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</si>
  <si>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</si>
  <si>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</si>
  <si>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</si>
  <si>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</si>
  <si>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</si>
  <si>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</si>
  <si>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</si>
  <si>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</si>
  <si>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</si>
  <si>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</si>
  <si>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</si>
  <si>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</si>
  <si>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</si>
  <si>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</si>
  <si>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</si>
  <si>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</si>
  <si>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</si>
  <si>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</si>
  <si>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</si>
  <si>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</si>
  <si>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</si>
  <si>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</si>
  <si>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</si>
  <si>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</si>
  <si>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</si>
  <si>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</si>
  <si>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</si>
  <si>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</si>
  <si>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</si>
  <si>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</si>
  <si>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</si>
  <si>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</si>
  <si>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</si>
  <si>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</si>
  <si>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</si>
  <si>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</si>
  <si>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</si>
  <si>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</si>
  <si>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</si>
  <si>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</si>
  <si>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</si>
  <si>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</si>
  <si>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</si>
  <si>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</si>
  <si>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</si>
  <si>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</si>
  <si>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</si>
  <si>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</si>
  <si>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</si>
  <si>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</si>
  <si>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</si>
  <si>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</si>
  <si>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</si>
  <si>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</si>
  <si>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</si>
  <si>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</si>
  <si>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</si>
  <si>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</si>
  <si>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</si>
  <si>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</si>
  <si>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</si>
  <si>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</si>
  <si>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</si>
  <si>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</si>
  <si>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</si>
  <si>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</si>
  <si>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</si>
  <si>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</si>
  <si>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</si>
  <si>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</si>
  <si>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</si>
  <si>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</si>
  <si>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</si>
  <si>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</si>
  <si>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</si>
  <si>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</si>
  <si>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</si>
  <si>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</si>
  <si>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</si>
  <si>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</si>
  <si>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</si>
  <si>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</si>
  <si>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</si>
  <si>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</si>
  <si>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</si>
  <si>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</si>
  <si>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</si>
  <si>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</si>
  <si>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</si>
  <si>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</si>
  <si>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</si>
  <si>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</si>
  <si>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</si>
  <si>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</si>
  <si>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</si>
  <si>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</si>
  <si>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</si>
  <si>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</si>
  <si>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</si>
  <si>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</si>
  <si>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</si>
  <si>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</si>
  <si>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</si>
  <si>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</si>
  <si>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</si>
  <si>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</si>
  <si>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</si>
  <si>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</si>
  <si>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</si>
  <si>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</si>
  <si>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</si>
  <si>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</si>
  <si>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</si>
  <si>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</si>
  <si>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</si>
  <si>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</si>
  <si>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</si>
  <si>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</si>
  <si>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</si>
  <si>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</si>
  <si>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</si>
  <si>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</si>
  <si>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</si>
  <si>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</si>
  <si>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</si>
  <si>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</si>
  <si>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</si>
  <si>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</si>
  <si>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</si>
  <si>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</si>
  <si>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</si>
  <si>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</si>
  <si>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</si>
  <si>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</si>
  <si>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</si>
  <si>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</si>
  <si>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</si>
  <si>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</si>
  <si>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</si>
  <si>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</si>
  <si>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</si>
  <si>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</si>
  <si>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</si>
  <si>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</si>
  <si>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</si>
  <si>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</si>
  <si>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</si>
  <si>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</si>
  <si>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</si>
  <si>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</si>
  <si>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</si>
  <si>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</si>
  <si>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</si>
  <si>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</si>
  <si>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</si>
  <si>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</si>
  <si>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</si>
  <si>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</si>
  <si>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</si>
  <si>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</si>
  <si>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</si>
  <si>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</si>
  <si>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</si>
  <si>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</si>
  <si>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</si>
  <si>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</si>
  <si>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</si>
  <si>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</si>
  <si>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</si>
  <si>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</si>
  <si>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</si>
  <si>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</si>
  <si>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</si>
  <si>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</si>
  <si>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</si>
  <si>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</si>
  <si>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</si>
  <si>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</si>
  <si>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</si>
  <si>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</si>
  <si>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</si>
  <si>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</si>
  <si>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</si>
  <si>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</si>
  <si>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</si>
  <si>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</si>
  <si>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</si>
  <si>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</si>
  <si>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</si>
  <si>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</si>
  <si>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</si>
  <si>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</si>
  <si>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</si>
  <si>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</si>
  <si>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</si>
  <si>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</si>
  <si>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</si>
  <si>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</si>
  <si>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</si>
  <si>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</si>
  <si>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</si>
  <si>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</si>
  <si>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</si>
  <si>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</si>
  <si>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</si>
  <si>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</si>
  <si>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</si>
  <si>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</si>
  <si>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</si>
  <si>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</si>
  <si>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</si>
  <si>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</si>
  <si>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</si>
  <si>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</si>
  <si>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</si>
  <si>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</si>
  <si>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</si>
  <si>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</si>
  <si>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</si>
  <si>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</si>
  <si>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</si>
  <si>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</si>
  <si>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</si>
  <si>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</si>
  <si>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</si>
  <si>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</si>
  <si>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</si>
  <si>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</si>
  <si>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</si>
  <si>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</si>
  <si>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</si>
  <si>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</si>
  <si>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</si>
  <si>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</si>
  <si>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</si>
  <si>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</si>
  <si>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</si>
  <si>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</si>
  <si>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</si>
  <si>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</si>
  <si>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</si>
  <si>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</si>
  <si>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</si>
  <si>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</si>
  <si>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</si>
  <si>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</si>
  <si>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</si>
  <si>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</si>
  <si>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</si>
  <si>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</si>
  <si>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</si>
  <si>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</si>
  <si>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</si>
  <si>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</si>
  <si>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</si>
  <si>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</si>
  <si>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</si>
  <si>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</si>
  <si>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</si>
  <si>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</si>
  <si>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</si>
  <si>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</si>
  <si>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</si>
  <si>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</si>
  <si>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</si>
  <si>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</si>
  <si>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</si>
  <si>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</si>
  <si>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</si>
  <si>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</si>
  <si>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</si>
  <si>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</si>
  <si>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</si>
  <si>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</si>
  <si>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</si>
  <si>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</si>
  <si>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</si>
  <si>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</si>
  <si>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</si>
  <si>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</si>
  <si>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</si>
  <si>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</si>
  <si>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</si>
  <si>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</si>
  <si>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</si>
  <si>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</si>
  <si>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</si>
  <si>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</si>
  <si>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</si>
  <si>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</si>
  <si>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</si>
  <si>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</si>
  <si>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</si>
  <si>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</si>
  <si>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</si>
  <si>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</si>
  <si>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</si>
  <si>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</si>
  <si>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</si>
  <si>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</si>
  <si>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</si>
  <si>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</si>
  <si>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</si>
  <si>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</si>
  <si>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</si>
  <si>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</si>
  <si>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</si>
  <si>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</si>
  <si>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</si>
  <si>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</si>
  <si>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</si>
  <si>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</si>
  <si>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</si>
  <si>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</si>
  <si>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</si>
  <si>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</si>
  <si>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</si>
  <si>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</si>
  <si>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</si>
  <si>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</si>
  <si>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</si>
  <si>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</si>
  <si>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</si>
  <si>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</si>
  <si>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</si>
  <si>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</si>
  <si>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</si>
  <si>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</si>
  <si>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</si>
  <si>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</si>
  <si>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</si>
  <si>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</si>
  <si>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</si>
  <si>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</si>
  <si>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</si>
  <si>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</si>
  <si>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</si>
  <si>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</si>
  <si>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</si>
  <si>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</si>
  <si>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</si>
  <si>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</si>
  <si>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</si>
  <si>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</si>
  <si>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</si>
  <si>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</si>
  <si>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</si>
  <si>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</si>
  <si>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</si>
  <si>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</si>
  <si>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</si>
  <si>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</si>
  <si>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</si>
  <si>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</si>
  <si>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</si>
  <si>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</si>
  <si>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</si>
  <si>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</si>
  <si>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</si>
  <si>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</si>
  <si>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</si>
  <si>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</si>
  <si>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</si>
  <si>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</si>
  <si>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</si>
  <si>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</si>
  <si>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</si>
  <si>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</si>
  <si>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</si>
  <si>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</si>
  <si>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</si>
  <si>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</si>
  <si>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</si>
  <si>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</si>
  <si>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</si>
  <si>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</si>
  <si>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</si>
  <si>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</si>
  <si>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</si>
  <si>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</si>
  <si>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</si>
  <si>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</si>
  <si>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</si>
  <si>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</si>
  <si>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</si>
  <si>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</si>
  <si>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</si>
  <si>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</si>
  <si>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</si>
  <si>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</si>
  <si>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</si>
  <si>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</si>
  <si>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</si>
  <si>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</si>
  <si>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</si>
  <si>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</si>
  <si>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</si>
  <si>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</si>
  <si>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</si>
  <si>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</si>
  <si>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</si>
  <si>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</si>
  <si>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</si>
  <si>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</si>
  <si>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</si>
  <si>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</si>
  <si>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</si>
  <si>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</si>
  <si>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</si>
  <si>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</si>
  <si>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</si>
  <si>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</si>
  <si>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</si>
  <si>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</si>
  <si>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</si>
  <si>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</si>
  <si>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</si>
  <si>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</si>
  <si>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</si>
  <si>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</si>
  <si>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</si>
  <si>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</si>
  <si>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</si>
  <si>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</si>
  <si>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</si>
  <si>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</si>
  <si>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</si>
  <si>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</si>
  <si>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</si>
  <si>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</si>
  <si>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</si>
  <si>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</si>
  <si>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</si>
  <si>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</si>
  <si>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</si>
  <si>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</si>
  <si>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</si>
  <si>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</si>
  <si>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</si>
  <si>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</si>
  <si>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</si>
  <si>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</si>
  <si>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</si>
  <si>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</si>
  <si>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</si>
  <si>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</si>
  <si>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</si>
  <si>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</si>
  <si>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</si>
  <si>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</si>
  <si>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</si>
  <si>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</si>
  <si>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</si>
  <si>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</si>
  <si>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</si>
  <si>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</si>
  <si>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</si>
  <si>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</si>
  <si>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</si>
  <si>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</si>
  <si>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</si>
  <si>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</si>
  <si>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</si>
  <si>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</si>
  <si>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</si>
  <si>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</si>
  <si>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</si>
  <si>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</si>
  <si>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</si>
  <si>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</si>
  <si>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</si>
  <si>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</si>
  <si>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</si>
  <si>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</si>
  <si>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</si>
  <si>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</si>
  <si>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</si>
  <si>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</si>
  <si>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</si>
  <si>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</si>
  <si>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</si>
  <si>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</si>
  <si>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</si>
  <si>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</si>
  <si>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</si>
  <si>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</si>
  <si>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</si>
  <si>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</si>
  <si>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</si>
  <si>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</si>
  <si>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</si>
  <si>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</si>
  <si>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</si>
  <si>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</si>
  <si>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</si>
  <si>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</si>
  <si>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</si>
  <si>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</si>
  <si>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</si>
  <si>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</si>
  <si>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</si>
  <si>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</si>
  <si>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</si>
  <si>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</si>
  <si>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</si>
  <si>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</si>
  <si>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</si>
  <si>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</si>
  <si>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</si>
  <si>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</si>
  <si>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</si>
  <si>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</si>
  <si>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</si>
  <si>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</si>
  <si>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</si>
  <si>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</si>
  <si>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</si>
  <si>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</si>
  <si>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</si>
  <si>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</si>
  <si>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</si>
  <si>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</si>
  <si>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</si>
  <si>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</si>
  <si>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</si>
  <si>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</si>
  <si>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</si>
  <si>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</si>
  <si>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</si>
  <si>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</si>
  <si>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</si>
  <si>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</si>
  <si>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</si>
  <si>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</si>
  <si>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</si>
  <si>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</si>
  <si>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</si>
  <si>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</si>
  <si>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</si>
  <si>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</si>
  <si>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</si>
  <si>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</si>
  <si>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</si>
  <si>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</si>
  <si>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</si>
  <si>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</si>
  <si>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</si>
  <si>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</si>
  <si>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</si>
  <si>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</si>
  <si>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</si>
  <si>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</si>
  <si>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</si>
  <si>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</si>
  <si>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</si>
  <si>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</si>
  <si>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</si>
  <si>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</si>
  <si>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</si>
  <si>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</si>
  <si>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</si>
  <si>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</si>
  <si>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</si>
  <si>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</si>
  <si>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</si>
  <si>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</si>
  <si>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</si>
  <si>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</si>
  <si>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</si>
  <si>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</si>
  <si>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</si>
  <si>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</si>
  <si>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</si>
  <si>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</si>
  <si>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</si>
  <si>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</si>
  <si>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</si>
  <si>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</si>
  <si>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</si>
  <si>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</si>
  <si>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</si>
  <si>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</si>
  <si>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</si>
  <si>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</si>
  <si>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</si>
  <si>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</si>
  <si>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</si>
  <si>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</si>
  <si>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</si>
  <si>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</si>
  <si>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</si>
  <si>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</si>
  <si>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</si>
  <si>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</si>
  <si>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</si>
  <si>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</si>
  <si>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</si>
  <si>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</si>
  <si>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</si>
  <si>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</si>
  <si>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</si>
  <si>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</si>
  <si>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</si>
  <si>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</si>
  <si>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</si>
  <si>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</si>
  <si>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</si>
  <si>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</si>
  <si>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</si>
  <si>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</si>
  <si>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</si>
  <si>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</si>
  <si>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</si>
  <si>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</si>
  <si>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</si>
  <si>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</si>
  <si>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</si>
  <si>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</si>
  <si>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</si>
  <si>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</si>
  <si>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</si>
  <si>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</si>
  <si>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</si>
  <si>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</si>
  <si>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</si>
  <si>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</si>
  <si>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</si>
  <si>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</si>
  <si>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</si>
  <si>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</si>
  <si>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</si>
  <si>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</si>
  <si>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</si>
  <si>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</si>
  <si>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</si>
  <si>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</si>
  <si>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</si>
  <si>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</si>
  <si>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</si>
  <si>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</si>
  <si>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</si>
  <si>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</si>
  <si>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</si>
  <si>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</si>
  <si>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</si>
  <si>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</si>
  <si>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</si>
  <si>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</si>
  <si>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</si>
  <si>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</si>
  <si>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</si>
  <si>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</si>
  <si>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</si>
  <si>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</si>
  <si>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</si>
  <si>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</si>
  <si>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</si>
  <si>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</si>
  <si>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</si>
  <si>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</si>
  <si>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</si>
  <si>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</si>
  <si>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</si>
  <si>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</si>
  <si>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</si>
  <si>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</si>
  <si>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</si>
  <si>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</si>
  <si>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</si>
  <si>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</si>
  <si>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</si>
  <si>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</si>
  <si>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</si>
  <si>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</si>
  <si>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</si>
  <si>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</si>
  <si>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</si>
  <si>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</si>
  <si>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</si>
  <si>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</si>
  <si>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</si>
  <si>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</si>
  <si>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</si>
  <si>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</si>
  <si>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</si>
  <si>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</si>
  <si>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</si>
  <si>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</si>
  <si>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</si>
  <si>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</si>
  <si>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</si>
  <si>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</si>
  <si>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</si>
  <si>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</si>
  <si>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</si>
  <si>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</si>
  <si>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</si>
  <si>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</si>
  <si>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</si>
  <si>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</si>
  <si>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</si>
  <si>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</si>
  <si>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</si>
  <si>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</si>
  <si>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</si>
  <si>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</si>
  <si>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</si>
  <si>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</si>
  <si>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</si>
  <si>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</si>
  <si>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</si>
  <si>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</si>
  <si>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</si>
  <si>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</si>
  <si>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</si>
  <si>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</si>
  <si>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</si>
  <si>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</si>
  <si>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</si>
  <si>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</si>
  <si>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</si>
  <si>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</si>
  <si>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</si>
  <si>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</si>
  <si>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</si>
  <si>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</si>
  <si>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</si>
  <si>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</si>
  <si>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</si>
  <si>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</si>
  <si>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</si>
  <si>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</si>
  <si>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</si>
  <si>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</si>
  <si>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</si>
  <si>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</si>
  <si>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</si>
  <si>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</si>
  <si>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</si>
  <si>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</si>
  <si>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</si>
  <si>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</si>
  <si>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</si>
  <si>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</si>
  <si>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</si>
  <si>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</si>
  <si>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</si>
  <si>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</si>
  <si>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</si>
  <si>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</si>
  <si>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</si>
  <si>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</si>
  <si>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</si>
  <si>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</si>
  <si>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</si>
  <si>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</si>
  <si>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</si>
  <si>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</si>
  <si>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</si>
  <si>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</si>
  <si>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</si>
  <si>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</si>
  <si>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</si>
  <si>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</si>
  <si>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</si>
  <si>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</si>
  <si>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</si>
  <si>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</si>
  <si>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</si>
  <si>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</si>
  <si>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</si>
  <si>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</si>
  <si>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</si>
  <si>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</si>
  <si>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</si>
  <si>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</si>
  <si>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</si>
  <si>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</si>
  <si>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</si>
  <si>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</si>
  <si>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</si>
  <si>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</si>
  <si>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</si>
  <si>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</si>
  <si>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</si>
  <si>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</si>
  <si>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</si>
  <si>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</si>
  <si>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</si>
  <si>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</si>
  <si>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</si>
  <si>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</si>
  <si>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</si>
  <si>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</si>
  <si>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</si>
  <si>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</si>
  <si>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</si>
  <si>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</si>
  <si>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</si>
  <si>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</si>
  <si>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</si>
  <si>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</si>
  <si>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</si>
  <si>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</si>
  <si>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</si>
  <si>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</si>
  <si>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</si>
  <si>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</si>
  <si>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</si>
  <si>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</si>
  <si>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</si>
  <si>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</si>
  <si>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</si>
  <si>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</si>
  <si>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</si>
  <si>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</si>
  <si>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</si>
  <si>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</si>
  <si>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</si>
  <si>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</si>
  <si>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</si>
  <si>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</si>
  <si>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</si>
  <si>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</si>
  <si>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</si>
  <si>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</si>
  <si>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</si>
  <si>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</si>
  <si>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</si>
  <si>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</si>
  <si>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</si>
  <si>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</si>
  <si>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</si>
  <si>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</si>
  <si>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</si>
  <si>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</si>
  <si>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</si>
  <si>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</si>
  <si>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</si>
  <si>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</si>
  <si>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</si>
  <si>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</si>
  <si>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</si>
  <si>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</si>
  <si>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</si>
  <si>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</si>
  <si>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</si>
  <si>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</si>
  <si>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</si>
  <si>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</si>
  <si>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</si>
  <si>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</si>
  <si>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</si>
  <si>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</si>
  <si>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</si>
  <si>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</si>
  <si>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</si>
  <si>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</si>
  <si>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</si>
  <si>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</si>
  <si>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</si>
  <si>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</si>
  <si>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</si>
  <si>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</si>
  <si>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</si>
  <si>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</si>
  <si>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</si>
  <si>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</si>
  <si>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</si>
  <si>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</si>
  <si>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</si>
  <si>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</si>
  <si>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</si>
  <si>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</si>
  <si>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</si>
  <si>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</si>
  <si>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</si>
  <si>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</si>
  <si>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</si>
  <si>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</si>
  <si>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</si>
  <si>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</si>
  <si>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</si>
  <si>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</si>
  <si>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</si>
  <si>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</si>
  <si>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</si>
  <si>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</si>
  <si>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</si>
  <si>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</si>
  <si>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</si>
  <si>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</si>
  <si>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</si>
  <si>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</si>
  <si>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</si>
  <si>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</si>
  <si>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</si>
  <si>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</si>
  <si>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</si>
  <si>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</si>
  <si>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</si>
  <si>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</si>
  <si>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</si>
  <si>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</si>
  <si>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</si>
  <si>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</si>
  <si>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</si>
  <si>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</si>
  <si>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</si>
  <si>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</si>
  <si>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</si>
  <si>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</si>
  <si>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</si>
  <si>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</si>
  <si>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</si>
  <si>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</si>
  <si>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</si>
  <si>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</si>
  <si>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</si>
  <si>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</si>
  <si>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</si>
  <si>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</si>
  <si>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</si>
  <si>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</si>
  <si>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</si>
  <si>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</si>
  <si>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</si>
  <si>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</si>
  <si>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</si>
  <si>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</si>
  <si>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</si>
  <si>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</si>
  <si>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</si>
  <si>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</si>
  <si>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</si>
  <si>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</si>
  <si>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</si>
  <si>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</si>
  <si>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</si>
  <si>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</si>
  <si>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</si>
  <si>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</si>
  <si>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</si>
  <si>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</si>
  <si>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</si>
  <si>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</si>
  <si>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</si>
  <si>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</si>
  <si>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</si>
  <si>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</si>
  <si>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</si>
  <si>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</si>
  <si>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</si>
  <si>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</si>
  <si>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</si>
  <si>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</si>
  <si>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</si>
  <si>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</si>
  <si>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</si>
  <si>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</si>
  <si>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</si>
  <si>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</si>
  <si>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</si>
  <si>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</si>
  <si>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</si>
  <si>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</si>
  <si>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</si>
  <si>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</si>
  <si>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</si>
  <si>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</si>
  <si>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</si>
  <si>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</si>
  <si>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</si>
  <si>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</si>
  <si>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</si>
  <si>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</si>
  <si>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</si>
  <si>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</si>
  <si>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</si>
  <si>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</si>
  <si>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</si>
  <si>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</si>
  <si>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</si>
  <si>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</si>
  <si>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</si>
  <si>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</si>
  <si>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</si>
  <si>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</si>
  <si>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</si>
  <si>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</si>
  <si>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</si>
  <si>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</si>
  <si>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</si>
  <si>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</si>
  <si>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</si>
  <si>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</si>
  <si>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</si>
  <si>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</si>
  <si>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</si>
  <si>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</si>
  <si>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</si>
  <si>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</si>
  <si>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</si>
  <si>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</si>
  <si>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</si>
  <si>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</si>
  <si>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</si>
  <si>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</si>
  <si>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</si>
  <si>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</si>
  <si>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</si>
  <si>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</si>
  <si>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</si>
  <si>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</si>
  <si>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</si>
  <si>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</si>
  <si>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</si>
  <si>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</si>
  <si>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</si>
  <si>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</si>
  <si>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</si>
  <si>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</si>
  <si>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</si>
  <si>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</si>
  <si>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</si>
  <si>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</si>
  <si>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</si>
  <si>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</si>
  <si>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</si>
  <si>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</si>
  <si>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</si>
  <si>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</si>
  <si>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</si>
  <si>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</si>
  <si>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</si>
  <si>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</si>
  <si>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</si>
  <si>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</si>
  <si>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</si>
  <si>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</si>
  <si>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</si>
  <si>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</si>
  <si>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</si>
  <si>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</si>
  <si>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</si>
  <si>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</si>
  <si>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</si>
  <si>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</si>
  <si>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</si>
  <si>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</si>
  <si>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</si>
  <si>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</si>
  <si>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</si>
  <si>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</si>
  <si>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</si>
  <si>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</si>
  <si>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</si>
  <si>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</si>
  <si>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</si>
  <si>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</si>
  <si>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</si>
  <si>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</si>
  <si>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</si>
  <si>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</si>
  <si>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</si>
  <si>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</si>
  <si>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</si>
  <si>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</si>
  <si>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</si>
  <si>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</si>
  <si>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</si>
  <si>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</si>
  <si>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</si>
  <si>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</si>
  <si>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</si>
  <si>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</si>
  <si>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</si>
  <si>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</si>
  <si>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</si>
  <si>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</si>
  <si>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</si>
  <si>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</si>
  <si>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</si>
  <si>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</si>
  <si>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</si>
  <si>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</si>
  <si>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</si>
  <si>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</si>
  <si>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</si>
  <si>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</si>
  <si>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</si>
  <si>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</si>
  <si>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</si>
  <si>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</si>
  <si>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</si>
  <si>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</si>
  <si>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</si>
  <si>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</si>
  <si>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</si>
  <si>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</si>
  <si>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</si>
  <si>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</si>
  <si>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</si>
  <si>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</si>
  <si>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</si>
  <si>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</si>
  <si>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</si>
  <si>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</si>
  <si>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</si>
  <si>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</si>
  <si>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</si>
  <si>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</si>
  <si>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</si>
  <si>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</si>
  <si>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</si>
  <si>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</si>
  <si>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</si>
  <si>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</si>
  <si>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</si>
  <si>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</si>
  <si>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</si>
  <si>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</si>
  <si>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</si>
  <si>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</si>
  <si>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</si>
  <si>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</si>
  <si>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</si>
  <si>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</si>
  <si>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</si>
  <si>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</si>
  <si>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</si>
  <si>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</si>
  <si>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</si>
  <si>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</si>
  <si>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</si>
  <si>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</si>
  <si>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</si>
  <si>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</si>
  <si>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</si>
  <si>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</si>
  <si>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</si>
  <si>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</si>
  <si>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</si>
  <si>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</si>
  <si>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</si>
  <si>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</si>
  <si>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</si>
  <si>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</si>
  <si>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</si>
  <si>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</si>
  <si>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</si>
  <si>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</si>
  <si>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</si>
  <si>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</si>
  <si>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</si>
  <si>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</si>
  <si>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</si>
  <si>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</si>
  <si>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</si>
  <si>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</si>
  <si>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</si>
  <si>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</si>
  <si>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</si>
  <si>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</si>
  <si>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</si>
  <si>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</si>
  <si>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</si>
  <si>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</si>
  <si>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</si>
  <si>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</si>
  <si>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</si>
  <si>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</si>
  <si>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</si>
  <si>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</si>
  <si>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</si>
  <si>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</si>
  <si>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</si>
  <si>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</si>
  <si>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</si>
  <si>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</si>
  <si>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</si>
  <si>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</si>
  <si>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</si>
  <si>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</si>
  <si>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</si>
  <si>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</si>
  <si>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</si>
  <si>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</si>
  <si>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</si>
  <si>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</si>
  <si>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</si>
  <si>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</si>
  <si>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</si>
  <si>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</si>
  <si>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</si>
  <si>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</si>
  <si>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</si>
  <si>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</si>
  <si>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</si>
  <si>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</si>
  <si>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</si>
  <si>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</si>
  <si>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</si>
  <si>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</si>
  <si>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</si>
  <si>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</si>
  <si>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</si>
  <si>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</si>
  <si>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</si>
  <si>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</si>
  <si>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</si>
  <si>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</si>
  <si>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</si>
  <si>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</si>
  <si>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</si>
  <si>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</si>
  <si>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</si>
  <si>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</si>
  <si>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</si>
  <si>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</si>
  <si>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</si>
  <si>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</si>
  <si>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</si>
  <si>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</si>
  <si>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</si>
  <si>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</si>
  <si>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</si>
  <si>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</si>
  <si>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</si>
  <si>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</si>
  <si>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</si>
  <si>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</si>
  <si>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</si>
  <si>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</si>
  <si>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</si>
  <si>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</si>
  <si>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</si>
  <si>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</si>
  <si>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</si>
  <si>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</si>
  <si>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</si>
  <si>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</si>
  <si>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</si>
  <si>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</si>
  <si>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</si>
  <si>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</si>
  <si>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</si>
  <si>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</si>
  <si>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</si>
  <si>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</si>
  <si>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</si>
  <si>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</si>
  <si>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</si>
  <si>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</si>
  <si>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</si>
  <si>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</si>
  <si>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</si>
  <si>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</si>
  <si>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</si>
  <si>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</si>
  <si>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</si>
  <si>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</si>
  <si>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</si>
  <si>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</si>
  <si>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</si>
  <si>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</si>
  <si>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</si>
  <si>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</si>
  <si>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</si>
  <si>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</si>
  <si>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</si>
  <si>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</si>
  <si>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</si>
  <si>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</si>
  <si>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</si>
  <si>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</si>
  <si>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</si>
  <si>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</si>
  <si>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</si>
  <si>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</si>
  <si>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</si>
  <si>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</si>
  <si>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</si>
  <si>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</si>
  <si>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</si>
  <si>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</si>
  <si>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</si>
  <si>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</si>
  <si>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</si>
  <si>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</si>
  <si>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</si>
  <si>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</si>
  <si>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</si>
  <si>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</si>
  <si>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</si>
  <si>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</si>
  <si>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</si>
  <si>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</si>
  <si>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</si>
  <si>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</si>
  <si>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</si>
  <si>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</si>
  <si>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</si>
  <si>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</si>
  <si>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</si>
  <si>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</si>
  <si>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</si>
  <si>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</si>
  <si>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</si>
  <si>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</si>
  <si>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</si>
  <si>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</si>
  <si>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</si>
  <si>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</si>
  <si>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</si>
  <si>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</si>
  <si>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</si>
  <si>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</si>
  <si>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</si>
  <si>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</si>
  <si>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</si>
  <si>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</si>
  <si>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</si>
  <si>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</si>
  <si>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</si>
  <si>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</si>
  <si>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</si>
  <si>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</si>
  <si>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</si>
  <si>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</si>
  <si>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</si>
  <si>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</si>
  <si>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</si>
  <si>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</si>
  <si>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</si>
  <si>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</si>
  <si>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</si>
  <si>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</si>
  <si>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</si>
  <si>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</si>
  <si>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</si>
  <si>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</si>
  <si>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</si>
  <si>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</si>
  <si>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</si>
  <si>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</si>
  <si>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</si>
  <si>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</si>
  <si>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</si>
  <si>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</si>
  <si>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</si>
  <si>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</si>
  <si>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</si>
  <si>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</si>
  <si>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</si>
  <si>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</si>
  <si>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</si>
  <si>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</si>
  <si>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</si>
  <si>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</si>
  <si>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</si>
  <si>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</si>
  <si>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</si>
  <si>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</si>
  <si>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</si>
  <si>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</si>
  <si>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</si>
  <si>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</si>
  <si>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</si>
  <si>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</si>
  <si>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</si>
  <si>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</si>
  <si>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</si>
  <si>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</si>
  <si>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</si>
  <si>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</si>
  <si>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</si>
  <si>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</si>
  <si>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</si>
  <si>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</si>
  <si>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</si>
  <si>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</si>
  <si>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</si>
  <si>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</si>
  <si>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</si>
  <si>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</si>
  <si>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</si>
  <si>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</si>
  <si>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</si>
  <si>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</si>
  <si>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</si>
  <si>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</si>
  <si>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</si>
  <si>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</si>
  <si>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</si>
  <si>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</si>
  <si>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</si>
  <si>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</si>
  <si>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</si>
  <si>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</si>
  <si>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</si>
  <si>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</si>
  <si>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</si>
  <si>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</si>
  <si>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</si>
  <si>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</si>
  <si>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</si>
  <si>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</si>
  <si>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</si>
  <si>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</si>
  <si>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</si>
  <si>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</si>
  <si>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</si>
  <si>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</si>
  <si>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</si>
  <si>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</si>
  <si>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</si>
  <si>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</si>
  <si>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</si>
  <si>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</si>
  <si>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</si>
  <si>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</si>
  <si>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</si>
  <si>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</si>
  <si>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</si>
  <si>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</si>
  <si>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</si>
  <si>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</si>
  <si>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</si>
  <si>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</si>
  <si>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</si>
  <si>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</si>
  <si>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</si>
  <si>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</si>
  <si>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</si>
  <si>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</si>
  <si>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</si>
  <si>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</si>
  <si>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</si>
  <si>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</si>
  <si>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</si>
  <si>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</si>
  <si>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</si>
  <si>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</si>
  <si>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</si>
  <si>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</si>
  <si>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</si>
  <si>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</si>
  <si>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</si>
  <si>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</si>
  <si>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</si>
  <si>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</si>
  <si>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</si>
  <si>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</si>
  <si>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</si>
  <si>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</si>
  <si>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</si>
  <si>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</si>
  <si>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</si>
  <si>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</si>
  <si>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</si>
  <si>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</si>
  <si>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</si>
  <si>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</si>
  <si>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</si>
  <si>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</si>
  <si>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</si>
  <si>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</si>
  <si>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</si>
  <si>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</si>
  <si>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</si>
  <si>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</si>
  <si>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</si>
  <si>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</si>
  <si>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</si>
  <si>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</si>
  <si>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</si>
  <si>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</si>
  <si>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</si>
  <si>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</si>
  <si>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</si>
  <si>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</si>
  <si>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</si>
  <si>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</si>
  <si>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</si>
  <si>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</si>
  <si>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</si>
  <si>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</si>
  <si>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</si>
  <si>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</si>
  <si>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</si>
  <si>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</si>
  <si>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</si>
  <si>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</si>
  <si>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</si>
  <si>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</si>
  <si>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</si>
  <si>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</si>
  <si>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</si>
  <si>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</si>
  <si>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</si>
  <si>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</si>
  <si>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</si>
  <si>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</si>
  <si>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</si>
  <si>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</si>
  <si>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</si>
  <si>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</si>
  <si>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</si>
  <si>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</si>
  <si>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</si>
  <si>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</si>
  <si>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</si>
  <si>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</si>
  <si>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</si>
  <si>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</si>
  <si>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</si>
  <si>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</si>
  <si>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</si>
  <si>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</si>
  <si>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</si>
  <si>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</si>
  <si>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</si>
  <si>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</si>
  <si>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</si>
  <si>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</si>
  <si>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</si>
  <si>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</si>
  <si>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</si>
  <si>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</si>
  <si>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</si>
  <si>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</si>
  <si>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</si>
  <si>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</si>
  <si>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</si>
  <si>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</si>
  <si>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</si>
  <si>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</si>
  <si>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</si>
  <si>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</si>
  <si>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</si>
  <si>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</si>
  <si>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</si>
  <si>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</si>
  <si>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</si>
  <si>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</si>
  <si>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</si>
  <si>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</si>
  <si>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</si>
  <si>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</si>
  <si>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</si>
  <si>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</si>
  <si>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</si>
  <si>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</si>
  <si>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</si>
  <si>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</si>
  <si>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</si>
  <si>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</si>
  <si>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</si>
  <si>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</si>
  <si>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</si>
  <si>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</si>
  <si>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</si>
  <si>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</si>
  <si>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</si>
  <si>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</si>
  <si>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</si>
  <si>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</si>
  <si>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</si>
  <si>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</si>
  <si>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</si>
  <si>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</si>
  <si>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</si>
  <si>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</si>
  <si>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</si>
  <si>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</si>
  <si>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</si>
  <si>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</si>
  <si>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</si>
  <si>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</si>
  <si>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</si>
  <si>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</si>
  <si>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</si>
  <si>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</si>
  <si>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</si>
  <si>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</si>
  <si>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</si>
  <si>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</si>
  <si>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</si>
  <si>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</si>
  <si>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</si>
  <si>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</si>
  <si>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</si>
  <si>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</si>
  <si>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</si>
  <si>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</si>
  <si>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</si>
  <si>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</si>
  <si>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</si>
  <si>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</si>
  <si>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</si>
  <si>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</si>
  <si>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</si>
  <si>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</si>
  <si>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</si>
  <si>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</si>
  <si>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</si>
  <si>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</si>
  <si>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</si>
  <si>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</si>
  <si>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</si>
  <si>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</si>
  <si>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</si>
  <si>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</si>
  <si>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</si>
  <si>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</si>
  <si>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</si>
  <si>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</si>
  <si>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</si>
  <si>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</si>
  <si>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</si>
  <si>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</si>
  <si>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</si>
  <si>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</si>
  <si>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</si>
  <si>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</si>
  <si>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</si>
  <si>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</si>
  <si>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</si>
  <si>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</si>
  <si>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</si>
  <si>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</si>
  <si>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</si>
  <si>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</si>
  <si>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</si>
  <si>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</si>
  <si>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</si>
  <si>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</si>
  <si>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</si>
  <si>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</si>
  <si>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</si>
  <si>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</si>
  <si>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</si>
  <si>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</si>
  <si>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</si>
  <si>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</si>
  <si>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</si>
  <si>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</si>
  <si>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</si>
  <si>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</si>
  <si>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</si>
  <si>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</si>
  <si>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</si>
  <si>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</si>
  <si>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</si>
  <si>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</si>
  <si>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</si>
  <si>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</si>
  <si>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</si>
  <si>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</si>
  <si>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</si>
  <si>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</si>
  <si>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</si>
  <si>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</si>
  <si>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</si>
  <si>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</si>
  <si>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</si>
  <si>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</si>
  <si>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</si>
  <si>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</si>
  <si>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</si>
  <si>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</si>
  <si>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</si>
  <si>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</si>
  <si>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</si>
  <si>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</si>
  <si>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</si>
  <si>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</si>
  <si>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</si>
  <si>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</si>
  <si>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</si>
  <si>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</si>
  <si>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</si>
  <si>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</si>
  <si>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</si>
  <si>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</si>
  <si>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</si>
  <si>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</si>
  <si>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</si>
  <si>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</si>
  <si>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</si>
  <si>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</si>
  <si>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</si>
  <si>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</si>
  <si>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</si>
  <si>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</si>
  <si>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</si>
  <si>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</si>
  <si>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</si>
  <si>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</si>
  <si>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</si>
  <si>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</si>
  <si>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</si>
  <si>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</si>
  <si>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</si>
  <si>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</si>
  <si>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</si>
  <si>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</si>
  <si>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</si>
  <si>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</si>
  <si>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</si>
  <si>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</si>
  <si>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</si>
  <si>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</si>
  <si>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</si>
  <si>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</si>
  <si>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</si>
  <si>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</si>
  <si>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</si>
  <si>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</si>
  <si>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</si>
  <si>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</si>
  <si>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</si>
  <si>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</si>
  <si>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</si>
  <si>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</si>
  <si>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</si>
  <si>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</si>
  <si>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</si>
  <si>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</si>
  <si>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</si>
  <si>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</si>
  <si>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</si>
  <si>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</si>
  <si>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</si>
  <si>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</si>
  <si>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</si>
  <si>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</si>
  <si>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</si>
  <si>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</si>
  <si>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</si>
  <si>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</si>
  <si>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</si>
  <si>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</si>
  <si>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</si>
  <si>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</si>
  <si>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</si>
  <si>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</si>
  <si>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</si>
  <si>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</si>
  <si>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</si>
  <si>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</si>
  <si>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</si>
  <si>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</si>
  <si>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</si>
  <si>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</si>
  <si>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</si>
  <si>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</si>
  <si>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</si>
  <si>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</si>
  <si>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</si>
  <si>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</si>
  <si>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</si>
  <si>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</si>
  <si>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</si>
  <si>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</si>
  <si>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</si>
  <si>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</si>
  <si>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</si>
  <si>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</si>
  <si>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</si>
  <si>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</si>
  <si>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</si>
  <si>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</si>
  <si>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</si>
  <si>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</si>
  <si>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</si>
  <si>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</si>
  <si>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</si>
  <si>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</si>
  <si>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</si>
  <si>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</si>
  <si>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</si>
  <si>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</si>
  <si>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</si>
  <si>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</si>
  <si>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</si>
  <si>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</si>
  <si>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</si>
  <si>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</si>
  <si>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</si>
  <si>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</si>
  <si>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</si>
  <si>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</si>
  <si>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</si>
  <si>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</si>
  <si>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</si>
  <si>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</si>
  <si>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</si>
  <si>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</si>
  <si>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</si>
  <si>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</si>
  <si>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</si>
  <si>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</si>
  <si>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</si>
  <si>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</si>
  <si>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</si>
  <si>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</si>
  <si>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</si>
  <si>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</si>
  <si>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</si>
  <si>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</si>
  <si>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</si>
  <si>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</si>
  <si>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</si>
  <si>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</si>
  <si>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</si>
  <si>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</si>
  <si>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</si>
  <si>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</si>
  <si>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</si>
  <si>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</si>
  <si>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</si>
  <si>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</si>
  <si>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</si>
  <si>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</si>
  <si>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</si>
  <si>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</si>
  <si>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</si>
  <si>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</si>
  <si>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</si>
  <si>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</si>
  <si>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</si>
  <si>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</si>
  <si>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</si>
  <si>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</si>
  <si>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</si>
  <si>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</si>
  <si>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</si>
  <si>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</si>
  <si>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</si>
  <si>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</si>
  <si>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</si>
  <si>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</si>
  <si>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</si>
  <si>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</si>
  <si>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</si>
  <si>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</si>
  <si>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</si>
  <si>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</si>
  <si>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</si>
  <si>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</si>
  <si>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</si>
  <si>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</si>
  <si>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</si>
  <si>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</si>
  <si>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</si>
  <si>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</si>
  <si>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</si>
  <si>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</si>
  <si>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</si>
  <si>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</si>
  <si>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</si>
  <si>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</si>
  <si>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</si>
  <si>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</si>
  <si>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</si>
  <si>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</si>
  <si>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</si>
  <si>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</si>
  <si>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</si>
  <si>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</si>
  <si>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</si>
  <si>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</si>
  <si>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</si>
  <si>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</si>
  <si>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</si>
  <si>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</si>
  <si>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</si>
  <si>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</si>
  <si>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</si>
  <si>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</si>
  <si>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</si>
  <si>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</si>
  <si>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</si>
  <si>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</si>
  <si>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</si>
  <si>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</si>
  <si>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</si>
  <si>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</si>
  <si>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</si>
  <si>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</si>
  <si>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</si>
  <si>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</si>
  <si>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</si>
  <si>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</si>
  <si>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</si>
  <si>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</si>
  <si>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</si>
  <si>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</si>
  <si>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</si>
  <si>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</si>
  <si>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</si>
  <si>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</si>
  <si>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</si>
  <si>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</si>
  <si>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</si>
  <si>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</si>
  <si>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</si>
  <si>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</si>
  <si>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</si>
  <si>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</si>
  <si>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</si>
  <si>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</si>
  <si>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</si>
  <si>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</si>
  <si>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</si>
  <si>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</si>
  <si>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</si>
  <si>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</si>
  <si>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</si>
  <si>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</si>
  <si>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</si>
  <si>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</si>
  <si>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</si>
  <si>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</si>
  <si>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</si>
  <si>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</si>
  <si>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</si>
  <si>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</si>
  <si>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</si>
  <si>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</si>
  <si>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</si>
  <si>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</si>
  <si>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</si>
  <si>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</si>
  <si>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</si>
  <si>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</si>
  <si>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</si>
  <si>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</si>
  <si>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</si>
  <si>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</si>
  <si>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</si>
  <si>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</si>
  <si>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</si>
  <si>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</si>
  <si>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</si>
  <si>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</si>
  <si>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</si>
  <si>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</si>
  <si>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</si>
  <si>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</si>
  <si>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</si>
  <si>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</si>
  <si>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</si>
  <si>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</si>
  <si>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</si>
  <si>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</si>
  <si>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</si>
  <si>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</si>
  <si>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</si>
  <si>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</si>
  <si>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</si>
  <si>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</si>
  <si>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</si>
  <si>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</si>
  <si>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</si>
  <si>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</si>
  <si>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</si>
  <si>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</si>
  <si>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</si>
  <si>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</si>
  <si>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</si>
  <si>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</si>
  <si>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</si>
  <si>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</si>
  <si>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</si>
  <si>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</si>
  <si>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</si>
  <si>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</si>
  <si>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</si>
  <si>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</si>
  <si>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</si>
  <si>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</si>
  <si>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</si>
  <si>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</si>
  <si>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</si>
  <si>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</si>
  <si>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</si>
  <si>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</si>
  <si>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</si>
  <si>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</si>
  <si>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</si>
  <si>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</si>
  <si>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</si>
  <si>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</si>
  <si>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</si>
  <si>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</si>
  <si>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</si>
  <si>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</si>
  <si>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</si>
  <si>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</si>
  <si>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</si>
  <si>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</si>
  <si>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</si>
  <si>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</si>
  <si>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</si>
  <si>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</si>
  <si>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</si>
  <si>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</si>
  <si>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</si>
  <si>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</si>
  <si>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</si>
  <si>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</si>
  <si>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</si>
  <si>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</si>
  <si>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</si>
  <si>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</si>
  <si>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</si>
  <si>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</si>
  <si>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</si>
  <si>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</si>
  <si>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</si>
  <si>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</si>
  <si>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</si>
  <si>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</si>
  <si>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</si>
  <si>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</si>
  <si>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</si>
  <si>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</si>
  <si>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</si>
  <si>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</si>
  <si>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</si>
  <si>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</si>
  <si>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</si>
  <si>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</si>
  <si>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</si>
  <si>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</si>
  <si>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</si>
  <si>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</si>
  <si>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</si>
  <si>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</si>
  <si>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</si>
  <si>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</si>
  <si>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</si>
  <si>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</si>
  <si>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</si>
  <si>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</si>
  <si>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</si>
  <si>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</si>
  <si>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</si>
  <si>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</si>
  <si>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</si>
  <si>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</si>
  <si>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</si>
  <si>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</si>
  <si>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</si>
  <si>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</si>
  <si>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</si>
  <si>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</si>
  <si>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</si>
  <si>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</si>
  <si>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</si>
  <si>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</si>
  <si>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</si>
  <si>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</si>
  <si>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</si>
  <si>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</si>
  <si>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</si>
  <si>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</si>
  <si>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</si>
  <si>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</si>
  <si>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</si>
  <si>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</si>
  <si>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</si>
  <si>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</si>
  <si>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</si>
  <si>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</si>
  <si>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</si>
  <si>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</si>
  <si>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</si>
  <si>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</si>
  <si>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</si>
  <si>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</si>
  <si>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</si>
  <si>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</si>
  <si>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</si>
  <si>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</si>
  <si>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</si>
  <si>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</si>
  <si>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</si>
  <si>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</si>
  <si>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</si>
  <si>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</si>
  <si>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</si>
  <si>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</si>
  <si>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</si>
  <si>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</si>
  <si>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</si>
  <si>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</si>
  <si>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</si>
  <si>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</si>
  <si>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</si>
  <si>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</si>
  <si>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</si>
  <si>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</si>
  <si>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</si>
  <si>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</si>
  <si>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</si>
  <si>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</si>
  <si>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</si>
  <si>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</si>
  <si>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</si>
  <si>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</si>
  <si>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</si>
  <si>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</si>
  <si>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</si>
  <si>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</si>
  <si>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</si>
  <si>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</si>
  <si>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</si>
  <si>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</si>
  <si>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</si>
  <si>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</si>
  <si>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</si>
  <si>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</si>
  <si>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</si>
  <si>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</si>
  <si>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</si>
  <si>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</si>
  <si>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</si>
  <si>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</si>
  <si>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</si>
  <si>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</si>
  <si>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</si>
  <si>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</si>
  <si>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</si>
  <si>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</si>
  <si>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</si>
  <si>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</si>
  <si>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</si>
  <si>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</si>
  <si>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</si>
  <si>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</si>
  <si>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</si>
  <si>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</si>
  <si>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</si>
  <si>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</si>
  <si>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</si>
  <si>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</si>
  <si>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</si>
  <si>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</si>
  <si>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</si>
  <si>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</si>
  <si>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</si>
  <si>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</si>
  <si>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</si>
  <si>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</si>
  <si>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</si>
  <si>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</si>
  <si>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</si>
  <si>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</si>
  <si>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</si>
  <si>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</si>
  <si>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</si>
  <si>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</si>
  <si>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</si>
  <si>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</si>
  <si>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</si>
  <si>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</si>
  <si>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</si>
  <si>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</si>
  <si>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</si>
  <si>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</si>
  <si>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</si>
  <si>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</si>
  <si>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</si>
  <si>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</si>
  <si>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</si>
  <si>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</si>
  <si>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</si>
  <si>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</si>
  <si>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</si>
  <si>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</si>
  <si>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</si>
  <si>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</si>
  <si>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</si>
  <si>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</si>
  <si>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</si>
  <si>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</si>
  <si>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</si>
  <si>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</si>
  <si>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</si>
  <si>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</si>
  <si>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</si>
  <si>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</si>
  <si>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</si>
  <si>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</si>
  <si>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</si>
  <si>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</si>
  <si>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</si>
  <si>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</si>
  <si>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</si>
  <si>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</si>
  <si>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</si>
  <si>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</si>
  <si>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</si>
  <si>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</si>
  <si>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</si>
  <si>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</si>
  <si>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</si>
  <si>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</si>
  <si>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</si>
  <si>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</si>
  <si>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</si>
  <si>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</si>
  <si>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</si>
  <si>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</si>
  <si>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</si>
  <si>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</si>
  <si>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</si>
  <si>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</si>
  <si>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</si>
  <si>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</si>
  <si>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</si>
  <si>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</si>
  <si>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</si>
  <si>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</si>
  <si>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</si>
  <si>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</si>
  <si>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</si>
  <si>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</si>
  <si>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</si>
  <si>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</si>
  <si>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</si>
  <si>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</si>
  <si>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</si>
  <si>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</si>
  <si>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</si>
  <si>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</si>
  <si>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</si>
  <si>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</si>
  <si>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</si>
  <si>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</si>
  <si>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</si>
  <si>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</si>
  <si>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</si>
  <si>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</si>
  <si>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</si>
  <si>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</si>
  <si>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</si>
  <si>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</si>
  <si>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</si>
  <si>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</si>
  <si>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</si>
  <si>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</si>
  <si>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</si>
  <si>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</si>
  <si>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</si>
  <si>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</si>
  <si>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</si>
  <si>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</si>
  <si>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</si>
  <si>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</si>
  <si>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</si>
  <si>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</si>
  <si>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</si>
  <si>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</si>
  <si>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</si>
  <si>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</si>
  <si>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</si>
  <si>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</si>
  <si>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</si>
  <si>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</si>
  <si>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</si>
  <si>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</si>
  <si>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</si>
  <si>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</si>
  <si>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</si>
  <si>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</si>
  <si>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</si>
  <si>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</si>
  <si>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</si>
  <si>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</si>
  <si>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</si>
  <si>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</si>
  <si>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</si>
  <si>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</si>
  <si>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</si>
  <si>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</si>
  <si>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</si>
  <si>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</si>
  <si>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</si>
  <si>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</si>
  <si>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</si>
  <si>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</si>
  <si>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</si>
  <si>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</si>
  <si>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</si>
  <si>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</si>
  <si>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</si>
  <si>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</si>
  <si>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</si>
  <si>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</si>
  <si>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</si>
  <si>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</si>
  <si>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</si>
  <si>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</si>
  <si>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</si>
  <si>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</si>
  <si>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</si>
  <si>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</si>
  <si>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</si>
  <si>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</si>
  <si>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</si>
  <si>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</si>
  <si>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</si>
  <si>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</si>
  <si>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</si>
  <si>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</si>
  <si>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</si>
  <si>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</si>
  <si>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</si>
  <si>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</si>
  <si>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</si>
  <si>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</si>
  <si>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</si>
  <si>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</si>
  <si>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</si>
  <si>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</si>
  <si>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</si>
  <si>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</si>
  <si>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</si>
  <si>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</si>
  <si>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</si>
  <si>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</si>
  <si>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</si>
  <si>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</si>
  <si>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</si>
  <si>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</si>
  <si>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</si>
  <si>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</si>
  <si>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</si>
  <si>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</si>
  <si>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</si>
  <si>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</si>
  <si>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</si>
  <si>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</si>
  <si>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</si>
  <si>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</si>
  <si>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</si>
  <si>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</si>
  <si>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</si>
  <si>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</si>
  <si>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</si>
  <si>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</si>
  <si>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</si>
  <si>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</si>
  <si>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</si>
  <si>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</si>
  <si>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</si>
  <si>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</si>
  <si>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</si>
  <si>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</si>
  <si>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</si>
  <si>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</si>
  <si>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</si>
  <si>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</si>
  <si>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</si>
  <si>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</si>
  <si>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</si>
  <si>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</si>
  <si>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</si>
  <si>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</si>
  <si>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</si>
  <si>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</si>
  <si>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</si>
  <si>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</si>
  <si>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</si>
  <si>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</si>
  <si>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</si>
  <si>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</si>
  <si>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</si>
  <si>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</si>
  <si>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</si>
  <si>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</si>
  <si>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</si>
  <si>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</si>
  <si>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</si>
  <si>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</si>
  <si>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</si>
  <si>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</si>
  <si>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</si>
  <si>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</si>
  <si>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</si>
  <si>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</si>
  <si>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</si>
  <si>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</si>
  <si>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</si>
  <si>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</si>
  <si>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</si>
  <si>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</si>
  <si>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</si>
  <si>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</si>
  <si>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</si>
  <si>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</si>
  <si>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</si>
  <si>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</si>
  <si>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</si>
  <si>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</si>
  <si>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</si>
  <si>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</si>
  <si>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</si>
  <si>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</si>
  <si>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</si>
  <si>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</si>
  <si>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</si>
  <si>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</si>
  <si>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</si>
  <si>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</si>
  <si>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</si>
  <si>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</si>
  <si>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</si>
  <si>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</si>
  <si>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</si>
  <si>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</si>
  <si>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</si>
  <si>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</si>
  <si>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</si>
  <si>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</si>
  <si>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</si>
  <si>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</si>
  <si>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</si>
  <si>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</si>
  <si>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</si>
  <si>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</si>
  <si>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</si>
  <si>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</si>
  <si>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</si>
  <si>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</si>
  <si>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</si>
  <si>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</si>
  <si>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</si>
  <si>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</si>
  <si>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</si>
  <si>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</si>
  <si>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</si>
  <si>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</si>
  <si>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</si>
  <si>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</si>
  <si>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</si>
  <si>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</si>
  <si>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</si>
  <si>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</si>
  <si>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</si>
  <si>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</si>
  <si>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</si>
  <si>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</si>
  <si>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</si>
  <si>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</si>
  <si>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</si>
  <si>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</si>
  <si>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</si>
  <si>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</si>
  <si>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</si>
  <si>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</si>
  <si>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</si>
  <si>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</si>
  <si>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</si>
  <si>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</si>
  <si>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</si>
  <si>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</si>
  <si>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</si>
  <si>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</si>
  <si>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</si>
  <si>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</si>
  <si>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</si>
  <si>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</si>
  <si>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</si>
  <si>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</si>
  <si>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</si>
  <si>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</si>
  <si>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</si>
  <si>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</si>
  <si>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</si>
  <si>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</si>
  <si>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</si>
  <si>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</si>
  <si>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</si>
  <si>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</si>
  <si>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</si>
  <si>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</si>
  <si>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</si>
  <si>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</si>
  <si>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</si>
  <si>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</si>
  <si>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</si>
  <si>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</si>
  <si>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</si>
  <si>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</si>
  <si>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</si>
  <si>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</si>
  <si>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</si>
  <si>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</si>
  <si>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</si>
  <si>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</si>
  <si>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</si>
  <si>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</si>
  <si>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</si>
  <si>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</si>
  <si>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</si>
  <si>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</si>
  <si>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</si>
  <si>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</si>
  <si>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</si>
  <si>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</si>
  <si>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</si>
  <si>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</si>
  <si>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</si>
  <si>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</si>
  <si>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</si>
  <si>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</si>
  <si>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</si>
  <si>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</si>
  <si>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</si>
  <si>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</si>
  <si>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</si>
  <si>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</si>
  <si>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</si>
  <si>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</si>
  <si>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</si>
  <si>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</si>
  <si>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</si>
  <si>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</si>
  <si>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</si>
  <si>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</si>
  <si>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</si>
  <si>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</si>
  <si>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</si>
  <si>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</si>
  <si>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</si>
  <si>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</si>
  <si>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</si>
  <si>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</si>
  <si>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</si>
  <si>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</si>
  <si>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</si>
  <si>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</si>
  <si>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</si>
  <si>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</si>
  <si>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</si>
  <si>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</si>
  <si>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</si>
  <si>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</si>
  <si>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</si>
  <si>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</si>
  <si>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</si>
  <si>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</si>
  <si>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</si>
  <si>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</si>
  <si>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</si>
  <si>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</si>
  <si>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</si>
  <si>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</si>
  <si>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</si>
  <si>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</si>
  <si>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</si>
  <si>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</si>
  <si>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</si>
  <si>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</si>
  <si>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</si>
  <si>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</si>
  <si>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</si>
  <si>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</si>
  <si>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</si>
  <si>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</si>
  <si>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</si>
  <si>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</si>
  <si>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</si>
  <si>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</si>
  <si>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</si>
  <si>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</si>
  <si>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</si>
  <si>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</si>
  <si>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</si>
  <si>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</si>
  <si>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</si>
  <si>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</si>
  <si>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</si>
  <si>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</si>
  <si>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</si>
  <si>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</si>
  <si>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</si>
  <si>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</si>
  <si>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</si>
  <si>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</si>
  <si>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</si>
  <si>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</si>
  <si>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</si>
  <si>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</si>
  <si>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</si>
  <si>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</si>
  <si>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</si>
  <si>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</si>
  <si>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</si>
  <si>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</si>
  <si>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</si>
  <si>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</si>
  <si>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</si>
  <si>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</si>
  <si>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</si>
  <si>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</si>
  <si>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</si>
  <si>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</si>
  <si>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</si>
  <si>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</si>
  <si>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</si>
  <si>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</si>
  <si>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</si>
  <si>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</si>
  <si>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</si>
  <si>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</si>
  <si>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</si>
  <si>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</si>
  <si>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</si>
  <si>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</si>
  <si>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</si>
  <si>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</si>
  <si>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</si>
  <si>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</si>
  <si>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</si>
  <si>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</si>
  <si>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</si>
  <si>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</si>
  <si>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</si>
  <si>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</si>
  <si>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</si>
  <si>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</si>
  <si>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</si>
  <si>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</si>
  <si>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</si>
  <si>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</si>
  <si>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</si>
  <si>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</si>
  <si>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</si>
  <si>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</si>
  <si>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</si>
  <si>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</si>
  <si>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</si>
  <si>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</si>
  <si>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</si>
  <si>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</si>
  <si>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</si>
  <si>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</si>
  <si>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</si>
  <si>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</si>
  <si>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</si>
  <si>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</si>
  <si>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</si>
  <si>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</si>
  <si>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</si>
  <si>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</si>
  <si>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</si>
  <si>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</si>
  <si>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</si>
  <si>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</si>
  <si>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</si>
  <si>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</si>
  <si>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</si>
  <si>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</si>
  <si>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</si>
  <si>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</si>
  <si>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</si>
  <si>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</si>
  <si>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</si>
  <si>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</si>
  <si>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</si>
  <si>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</si>
  <si>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</si>
  <si>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</si>
  <si>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</si>
  <si>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</si>
  <si>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</si>
  <si>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</si>
  <si>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</si>
  <si>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</si>
  <si>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</si>
  <si>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</si>
  <si>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</si>
  <si>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</si>
  <si>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</si>
  <si>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</si>
  <si>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</si>
  <si>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</si>
  <si>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</si>
  <si>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</si>
  <si>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</si>
  <si>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</si>
  <si>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</si>
  <si>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</si>
  <si>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</si>
  <si>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</si>
  <si>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</si>
  <si>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</si>
  <si>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</si>
  <si>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</si>
  <si>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</si>
  <si>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</si>
  <si>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</si>
  <si>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</si>
  <si>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</si>
  <si>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</si>
  <si>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</si>
  <si>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</si>
  <si>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</si>
  <si>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</si>
  <si>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</si>
  <si>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</si>
  <si>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</si>
  <si>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</si>
  <si>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</si>
  <si>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</si>
  <si>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</si>
  <si>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</si>
  <si>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</si>
  <si>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</si>
  <si>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</si>
  <si>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</si>
  <si>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</si>
  <si>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</si>
  <si>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</si>
  <si>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</si>
  <si>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</si>
  <si>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</si>
  <si>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</si>
  <si>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</si>
  <si>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</si>
  <si>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</si>
  <si>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</si>
  <si>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</si>
  <si>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</si>
  <si>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</si>
  <si>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</si>
  <si>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</si>
  <si>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</si>
  <si>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</si>
  <si>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</si>
  <si>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</si>
  <si>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</si>
  <si>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</si>
  <si>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</si>
  <si>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</si>
  <si>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</si>
  <si>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</si>
  <si>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</si>
  <si>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</si>
  <si>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</si>
  <si>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</si>
  <si>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</si>
  <si>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</si>
  <si>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</si>
  <si>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</si>
  <si>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</si>
  <si>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</si>
  <si>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</si>
  <si>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</si>
  <si>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</si>
  <si>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</si>
  <si>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</si>
  <si>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</si>
  <si>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</si>
  <si>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</si>
  <si>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</si>
  <si>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</si>
  <si>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</si>
  <si>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</si>
  <si>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</si>
  <si>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</si>
  <si>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</si>
  <si>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</si>
  <si>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</si>
  <si>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</si>
  <si>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</si>
  <si>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</si>
  <si>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</si>
  <si>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</si>
  <si>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</si>
  <si>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</si>
  <si>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</si>
  <si>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</si>
  <si>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</si>
  <si>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</si>
  <si>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</si>
  <si>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</si>
  <si>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</si>
  <si>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</si>
  <si>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</si>
  <si>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</si>
  <si>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</si>
  <si>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</si>
  <si>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</si>
  <si>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</si>
  <si>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</si>
  <si>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</si>
  <si>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</si>
  <si>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</si>
  <si>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</si>
  <si>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</si>
  <si>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</si>
  <si>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</si>
  <si>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</si>
  <si>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</si>
  <si>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</si>
  <si>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</si>
  <si>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</si>
  <si>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</si>
  <si>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</si>
  <si>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</si>
  <si>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</si>
  <si>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</si>
  <si>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</si>
  <si>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</si>
  <si>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</si>
  <si>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</si>
  <si>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</si>
  <si>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</si>
  <si>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</si>
  <si>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</si>
  <si>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</si>
  <si>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</si>
  <si>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</si>
  <si>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</si>
  <si>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</si>
  <si>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</si>
  <si>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</si>
  <si>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</si>
  <si>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</si>
  <si>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</si>
  <si>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</si>
  <si>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</si>
  <si>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</si>
  <si>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</si>
  <si>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</si>
  <si>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</si>
  <si>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</si>
  <si>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</si>
  <si>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</si>
  <si>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</si>
  <si>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</si>
  <si>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</si>
  <si>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</si>
  <si>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</si>
  <si>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</si>
  <si>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</si>
  <si>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</si>
  <si>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</si>
  <si>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</si>
  <si>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</si>
  <si>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</si>
  <si>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</si>
  <si>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</si>
  <si>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</si>
  <si>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</si>
  <si>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</si>
  <si>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</si>
  <si>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</si>
  <si>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</si>
  <si>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</si>
  <si>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</si>
  <si>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</si>
  <si>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</si>
  <si>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</si>
  <si>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</si>
  <si>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</si>
  <si>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</si>
  <si>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</si>
  <si>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</si>
  <si>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</si>
  <si>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</si>
  <si>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</si>
  <si>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</si>
  <si>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</si>
  <si>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</si>
  <si>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</si>
  <si>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</si>
  <si>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</si>
  <si>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</si>
  <si>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</si>
  <si>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</si>
  <si>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</si>
  <si>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</si>
  <si>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</si>
  <si>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</si>
  <si>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</si>
  <si>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</si>
  <si>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</si>
  <si>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</si>
  <si>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</si>
  <si>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</si>
  <si>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</si>
  <si>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</si>
  <si>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</si>
  <si>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</si>
  <si>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</si>
  <si>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</si>
  <si>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</si>
  <si>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</si>
  <si>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</si>
  <si>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</si>
  <si>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</si>
  <si>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</si>
  <si>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</si>
  <si>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</si>
  <si>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</si>
  <si>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</si>
  <si>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</si>
  <si>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</si>
  <si>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</si>
  <si>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</si>
  <si>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</si>
  <si>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</si>
  <si>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</si>
  <si>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</si>
  <si>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</si>
  <si>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</si>
  <si>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</si>
  <si>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</si>
  <si>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</si>
  <si>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</si>
  <si>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</si>
  <si>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</si>
  <si>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</si>
  <si>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</si>
  <si>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</si>
  <si>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</si>
  <si>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</si>
  <si>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</si>
  <si>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</si>
  <si>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</si>
  <si>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</si>
  <si>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</si>
  <si>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</si>
  <si>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</si>
  <si>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</si>
  <si>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</si>
  <si>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</si>
  <si>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</si>
  <si>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</si>
  <si>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</si>
  <si>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</si>
  <si>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</si>
  <si>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</si>
  <si>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</si>
  <si>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</si>
  <si>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</si>
  <si>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</si>
  <si>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</si>
  <si>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</si>
  <si>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</si>
  <si>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</si>
  <si>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</si>
  <si>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</si>
  <si>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</si>
  <si>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</si>
  <si>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</si>
  <si>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</si>
  <si>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</si>
  <si>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</si>
  <si>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</si>
  <si>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</si>
  <si>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</si>
  <si>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</si>
  <si>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</si>
  <si>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</si>
  <si>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</si>
  <si>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</si>
  <si>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</si>
  <si>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</si>
  <si>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</si>
  <si>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</si>
  <si>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</si>
  <si>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</si>
  <si>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</si>
  <si>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</si>
  <si>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</si>
  <si>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</si>
  <si>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</si>
  <si>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</si>
  <si>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</si>
  <si>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</si>
  <si>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</si>
  <si>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</si>
  <si>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</si>
  <si>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</si>
  <si>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</si>
  <si>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</si>
  <si>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</si>
  <si>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</si>
  <si>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</si>
  <si>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</si>
  <si>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</si>
  <si>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</si>
  <si>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</si>
  <si>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</si>
  <si>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</si>
  <si>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</si>
  <si>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</si>
  <si>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</si>
  <si>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</si>
  <si>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</si>
  <si>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</si>
  <si>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</si>
  <si>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</si>
  <si>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</si>
  <si>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</si>
  <si>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</si>
  <si>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</si>
  <si>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</si>
  <si>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</si>
  <si>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</si>
  <si>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</si>
  <si>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</si>
  <si>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</si>
  <si>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</si>
  <si>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</si>
  <si>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</si>
  <si>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</si>
  <si>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</si>
  <si>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</si>
  <si>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</si>
  <si>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</si>
  <si>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</si>
  <si>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</si>
  <si>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</si>
  <si>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</si>
  <si>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</si>
  <si>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</si>
  <si>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</si>
  <si>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</si>
  <si>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</si>
  <si>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</si>
  <si>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</si>
  <si>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</si>
  <si>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</si>
  <si>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</si>
  <si>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</si>
  <si>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</si>
  <si>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</si>
  <si>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</si>
  <si>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</si>
  <si>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</si>
  <si>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</si>
  <si>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</si>
  <si>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</si>
  <si>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</si>
  <si>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</si>
  <si>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</si>
  <si>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</si>
  <si>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</si>
  <si>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</si>
  <si>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</si>
  <si>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</si>
  <si>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</si>
  <si>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</si>
  <si>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</si>
  <si>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</si>
  <si>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</si>
  <si>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</si>
  <si>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</si>
  <si>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</si>
  <si>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</si>
  <si>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</si>
  <si>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</si>
  <si>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</si>
  <si>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</si>
  <si>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</si>
  <si>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</si>
  <si>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</si>
  <si>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</si>
  <si>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</si>
  <si>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</si>
  <si>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</si>
  <si>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</si>
  <si>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</si>
  <si>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</si>
  <si>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</si>
  <si>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</si>
  <si>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</si>
  <si>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</si>
  <si>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</si>
  <si>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</si>
  <si>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</si>
  <si>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</si>
  <si>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</si>
  <si>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</si>
  <si>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</si>
  <si>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</si>
  <si>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</si>
  <si>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</si>
  <si>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</si>
  <si>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</si>
  <si>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</si>
  <si>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</si>
  <si>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</si>
  <si>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</si>
  <si>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</si>
  <si>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</si>
  <si>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</si>
  <si>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</si>
  <si>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</si>
  <si>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</si>
  <si>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</si>
  <si>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</si>
  <si>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</si>
  <si>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</si>
  <si>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</si>
  <si>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</si>
  <si>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</si>
  <si>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</si>
  <si>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</si>
  <si>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</si>
  <si>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</si>
  <si>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</si>
  <si>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</si>
  <si>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</si>
  <si>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</si>
  <si>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</si>
  <si>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</si>
  <si>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</si>
  <si>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</si>
  <si>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</si>
  <si>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</si>
  <si>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</si>
  <si>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</si>
  <si>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</si>
  <si>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</si>
  <si>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</si>
  <si>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</si>
  <si>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</si>
  <si>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</si>
  <si>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</si>
  <si>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</si>
  <si>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</si>
  <si>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</si>
  <si>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</si>
  <si>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</si>
  <si>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</si>
  <si>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</si>
  <si>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</si>
  <si>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</si>
  <si>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</si>
  <si>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</si>
  <si>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</si>
  <si>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</si>
  <si>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</si>
  <si>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</si>
  <si>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</si>
  <si>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</si>
  <si>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</si>
  <si>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</si>
  <si>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</si>
  <si>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</si>
  <si>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</si>
  <si>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</si>
  <si>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</si>
  <si>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</si>
  <si>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</si>
  <si>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</si>
  <si>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</si>
  <si>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</si>
  <si>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</si>
  <si>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</si>
  <si>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</si>
  <si>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</si>
  <si>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</si>
  <si>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</si>
  <si>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</si>
  <si>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</si>
  <si>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</si>
  <si>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</si>
  <si>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</si>
  <si>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</si>
  <si>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</si>
  <si>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</si>
  <si>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</si>
  <si>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</si>
  <si>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</si>
  <si>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</si>
  <si>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</si>
  <si>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</si>
  <si>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</si>
  <si>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</si>
  <si>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</si>
  <si>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</si>
  <si>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</si>
  <si>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</si>
  <si>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</si>
  <si>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</si>
  <si>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</si>
  <si>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</si>
  <si>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</si>
  <si>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</si>
  <si>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</si>
  <si>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</si>
  <si>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</si>
  <si>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</si>
  <si>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</si>
  <si>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</si>
  <si>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</si>
  <si>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</si>
  <si>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</si>
  <si>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</si>
  <si>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</si>
  <si>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</si>
  <si>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</si>
  <si>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</si>
  <si>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</si>
  <si>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</si>
  <si>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</si>
  <si>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</si>
  <si>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</si>
  <si>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</si>
  <si>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</si>
  <si>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</si>
  <si>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</si>
  <si>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</si>
  <si>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</si>
  <si>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</si>
  <si>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</si>
  <si>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</si>
  <si>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</si>
  <si>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</si>
  <si>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</si>
  <si>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</si>
  <si>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</si>
  <si>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</si>
  <si>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</si>
  <si>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</si>
  <si>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</si>
  <si>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</si>
  <si>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</si>
  <si>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</si>
  <si>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</si>
  <si>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</si>
  <si>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</si>
  <si>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</si>
  <si>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</si>
  <si>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</si>
  <si>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</si>
  <si>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</si>
  <si>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</si>
  <si>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</si>
  <si>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</si>
  <si>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</si>
  <si>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</si>
  <si>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</si>
  <si>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</si>
  <si>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</si>
  <si>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</si>
  <si>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</si>
  <si>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</si>
  <si>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</si>
  <si>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</si>
  <si>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</si>
  <si>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</si>
  <si>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</si>
  <si>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</si>
  <si>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</si>
  <si>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</si>
  <si>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</si>
  <si>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</si>
  <si>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</si>
  <si>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</si>
  <si>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</si>
  <si>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</si>
  <si>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</si>
  <si>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</si>
  <si>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</si>
  <si>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</si>
  <si>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</si>
  <si>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</si>
  <si>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</si>
  <si>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</si>
  <si>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</si>
  <si>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</si>
  <si>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</si>
  <si>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</si>
  <si>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</si>
  <si>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</si>
  <si>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</si>
  <si>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</si>
  <si>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</si>
  <si>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</si>
  <si>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</si>
  <si>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</si>
  <si>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</si>
  <si>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</si>
  <si>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</si>
  <si>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</si>
  <si>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</si>
  <si>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</si>
  <si>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</si>
  <si>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</si>
  <si>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</si>
  <si>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</si>
  <si>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</si>
  <si>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</si>
  <si>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</si>
  <si>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</si>
  <si>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</si>
  <si>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</si>
  <si>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</si>
  <si>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</si>
  <si>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</si>
  <si>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</si>
  <si>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</si>
  <si>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</si>
  <si>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</si>
  <si>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</si>
  <si>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</si>
  <si>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</si>
  <si>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</si>
  <si>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</si>
  <si>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</si>
  <si>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</si>
  <si>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</si>
  <si>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</si>
  <si>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</si>
  <si>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</si>
  <si>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</si>
  <si>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</si>
  <si>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</si>
  <si>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</si>
  <si>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</si>
  <si>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</si>
  <si>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</si>
  <si>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</si>
  <si>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</si>
  <si>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</si>
  <si>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</si>
  <si>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</si>
  <si>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</si>
  <si>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</si>
  <si>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</si>
  <si>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</si>
  <si>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</si>
  <si>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</si>
  <si>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</si>
  <si>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</si>
  <si>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</si>
  <si>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</si>
  <si>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</si>
  <si>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</si>
  <si>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</si>
  <si>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</si>
  <si>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</si>
  <si>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</si>
  <si>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</si>
  <si>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</si>
  <si>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</si>
  <si>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</si>
  <si>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</si>
  <si>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</si>
  <si>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</si>
  <si>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</si>
  <si>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</si>
  <si>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</si>
  <si>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</si>
  <si>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</si>
  <si>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</si>
  <si>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</si>
  <si>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</si>
  <si>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</si>
  <si>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</si>
  <si>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</si>
  <si>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</si>
  <si>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</si>
  <si>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</si>
  <si>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</si>
  <si>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</si>
  <si>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</si>
  <si>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</si>
  <si>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</si>
  <si>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</si>
  <si>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</si>
  <si>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</si>
  <si>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</si>
  <si>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</si>
  <si>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</si>
  <si>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</si>
  <si>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</si>
  <si>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</si>
  <si>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</si>
  <si>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</si>
  <si>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</si>
  <si>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</si>
  <si>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</si>
  <si>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</si>
  <si>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</si>
  <si>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</si>
  <si>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</si>
  <si>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</si>
  <si>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</si>
  <si>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</si>
  <si>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</si>
  <si>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</si>
  <si>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</si>
  <si>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</si>
  <si>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</si>
  <si>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</si>
  <si>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</si>
  <si>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</si>
  <si>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</si>
  <si>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</si>
  <si>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</si>
  <si>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</si>
  <si>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</si>
  <si>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</si>
  <si>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</si>
  <si>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</si>
  <si>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</si>
  <si>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</si>
  <si>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</si>
  <si>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</si>
  <si>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</si>
  <si>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</si>
  <si>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</si>
  <si>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</si>
  <si>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</si>
  <si>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</si>
  <si>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</si>
  <si>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</si>
  <si>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</si>
  <si>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</si>
  <si>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</si>
  <si>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</si>
  <si>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</si>
  <si>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</si>
  <si>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</si>
  <si>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</si>
  <si>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</si>
  <si>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</si>
  <si>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</si>
  <si>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</si>
  <si>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</si>
  <si>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</si>
  <si>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</si>
  <si>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</si>
  <si>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</si>
  <si>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</si>
  <si>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</si>
  <si>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</si>
  <si>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</si>
  <si>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</si>
  <si>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</si>
  <si>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</si>
  <si>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</si>
  <si>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</si>
  <si>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</si>
  <si>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</si>
  <si>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</si>
  <si>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</si>
  <si>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</si>
  <si>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</si>
  <si>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</si>
  <si>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</si>
  <si>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</si>
  <si>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</si>
  <si>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</si>
  <si>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</si>
  <si>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</si>
  <si>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</si>
  <si>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</si>
  <si>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</si>
  <si>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</si>
  <si>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</si>
  <si>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</si>
  <si>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</si>
  <si>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</si>
  <si>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</si>
  <si>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</si>
  <si>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</si>
  <si>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</si>
  <si>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</si>
  <si>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</si>
  <si>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</si>
  <si>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</si>
  <si>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</si>
  <si>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</si>
  <si>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</si>
  <si>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</si>
  <si>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</si>
  <si>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</si>
  <si>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</si>
  <si>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</si>
  <si>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</si>
  <si>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</si>
  <si>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</si>
  <si>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</si>
  <si>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</si>
  <si>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</si>
  <si>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</si>
  <si>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</si>
  <si>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</si>
  <si>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</si>
  <si>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</si>
  <si>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</si>
  <si>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</si>
  <si>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</si>
  <si>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</si>
  <si>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</si>
  <si>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</si>
  <si>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</si>
  <si>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</si>
  <si>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</si>
  <si>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</si>
  <si>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</si>
  <si>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</si>
  <si>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</si>
  <si>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</si>
  <si>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</si>
  <si>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</si>
  <si>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</si>
  <si>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</si>
  <si>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</si>
  <si>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</si>
  <si>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</si>
  <si>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</si>
  <si>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</si>
  <si>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</si>
  <si>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</si>
  <si>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</si>
  <si>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</si>
  <si>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</si>
  <si>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</si>
  <si>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</si>
  <si>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</si>
  <si>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</si>
  <si>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</si>
  <si>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</si>
  <si>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</si>
  <si>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</si>
  <si>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</si>
  <si>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</si>
  <si>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</si>
  <si>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</si>
  <si>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</si>
  <si>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</si>
  <si>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</si>
  <si>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</si>
  <si>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</si>
  <si>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</si>
  <si>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</si>
  <si>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</si>
  <si>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</si>
  <si>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</si>
  <si>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</si>
  <si>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</si>
  <si>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</si>
  <si>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</si>
  <si>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</si>
  <si>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</si>
  <si>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</si>
  <si>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</si>
  <si>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</si>
  <si>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</si>
  <si>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</si>
  <si>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</si>
  <si>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</si>
  <si>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</si>
  <si>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</si>
  <si>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</si>
  <si>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</si>
  <si>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</si>
  <si>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</si>
  <si>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</si>
  <si>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</si>
  <si>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</si>
  <si>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</si>
  <si>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</si>
  <si>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</si>
  <si>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</si>
  <si>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</si>
  <si>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</si>
  <si>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</si>
  <si>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</si>
  <si>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</si>
  <si>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</si>
  <si>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</si>
  <si>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</si>
  <si>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</si>
  <si>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</si>
  <si>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</si>
  <si>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</si>
  <si>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</si>
  <si>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</si>
  <si>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</si>
  <si>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</si>
  <si>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</si>
  <si>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</si>
  <si>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</si>
  <si>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</si>
  <si>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</si>
  <si>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</si>
  <si>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</si>
  <si>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</si>
  <si>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</si>
  <si>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</si>
  <si>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</si>
  <si>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</si>
  <si>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</si>
  <si>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</si>
  <si>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</si>
  <si>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</si>
  <si>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</si>
  <si>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</si>
  <si>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</si>
  <si>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</si>
  <si>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</si>
  <si>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</si>
  <si>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</si>
  <si>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</si>
  <si>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</si>
  <si>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</si>
  <si>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</si>
  <si>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</si>
  <si>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</si>
  <si>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</si>
  <si>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</si>
  <si>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</si>
  <si>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</si>
  <si>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</si>
  <si>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</si>
  <si>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</si>
  <si>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</si>
  <si>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</si>
  <si>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</si>
  <si>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</si>
  <si>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</si>
  <si>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</si>
  <si>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</si>
  <si>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</si>
  <si>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</si>
  <si>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</si>
  <si>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</si>
  <si>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</si>
  <si>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</si>
  <si>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</si>
  <si>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</si>
  <si>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</si>
  <si>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</si>
  <si>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</si>
  <si>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</si>
  <si>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</si>
  <si>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</si>
  <si>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</si>
  <si>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</si>
  <si>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</si>
  <si>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</si>
  <si>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</si>
  <si>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</si>
  <si>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</si>
  <si>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</si>
  <si>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</si>
  <si>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</si>
  <si>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</si>
  <si>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</si>
  <si>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</si>
  <si>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</si>
  <si>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</si>
  <si>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</si>
  <si>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</si>
  <si>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</si>
  <si>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</si>
  <si>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</si>
  <si>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</si>
  <si>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</si>
  <si>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</si>
  <si>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</si>
  <si>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</si>
  <si>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</si>
  <si>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</si>
  <si>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</si>
  <si>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</si>
  <si>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</si>
  <si>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</si>
  <si>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</si>
  <si>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</si>
  <si>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</si>
  <si>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</si>
  <si>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</si>
  <si>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</si>
  <si>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</si>
  <si>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</si>
  <si>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</si>
  <si>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</si>
  <si>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</si>
  <si>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</si>
  <si>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</si>
  <si>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</si>
  <si>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</si>
  <si>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</si>
  <si>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</si>
  <si>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</si>
  <si>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</si>
  <si>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</si>
  <si>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</si>
  <si>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</si>
  <si>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</si>
  <si>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</si>
  <si>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</si>
  <si>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</si>
  <si>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</si>
  <si>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</si>
  <si>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</si>
  <si>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</si>
  <si>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</si>
  <si>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</si>
  <si>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</si>
  <si>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</si>
  <si>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</si>
  <si>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</si>
  <si>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</si>
  <si>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</si>
  <si>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</si>
  <si>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</si>
  <si>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</si>
  <si>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</si>
  <si>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</si>
  <si>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</si>
  <si>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</si>
  <si>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</si>
  <si>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</si>
  <si>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</si>
  <si>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</si>
  <si>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</si>
  <si>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</si>
  <si>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</si>
  <si>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</si>
  <si>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</si>
  <si>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</si>
  <si>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</si>
  <si>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</si>
  <si>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</si>
  <si>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</si>
  <si>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</si>
  <si>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</si>
  <si>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</si>
  <si>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</si>
  <si>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</si>
  <si>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</si>
  <si>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</si>
  <si>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</si>
  <si>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</si>
  <si>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</si>
  <si>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</si>
  <si>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</si>
  <si>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</si>
  <si>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</si>
  <si>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</si>
  <si>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</si>
  <si>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</si>
  <si>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</si>
  <si>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</si>
  <si>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</si>
  <si>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</si>
  <si>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</si>
  <si>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</si>
  <si>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</si>
  <si>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</si>
  <si>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</si>
  <si>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</si>
  <si>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</si>
  <si>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</si>
  <si>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</si>
  <si>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</si>
  <si>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</si>
  <si>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</si>
  <si>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</si>
  <si>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</si>
  <si>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</si>
  <si>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</si>
  <si>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</si>
  <si>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</si>
  <si>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</si>
  <si>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</si>
  <si>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</si>
  <si>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</si>
  <si>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</si>
  <si>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</si>
  <si>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</si>
  <si>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</si>
  <si>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</si>
  <si>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</si>
  <si>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</si>
  <si>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</si>
  <si>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</si>
  <si>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</si>
  <si>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</si>
  <si>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</si>
  <si>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</si>
  <si>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</si>
  <si>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</si>
  <si>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</si>
  <si>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</si>
  <si>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</si>
  <si>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</si>
  <si>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</si>
  <si>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</si>
  <si>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</si>
  <si>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</si>
  <si>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</si>
  <si>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</si>
  <si>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</si>
  <si>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</si>
  <si>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</si>
  <si>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</si>
  <si>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</si>
  <si>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</si>
  <si>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</si>
  <si>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</si>
  <si>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</si>
  <si>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</si>
  <si>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</si>
  <si>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</si>
  <si>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</si>
  <si>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</si>
  <si>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</si>
  <si>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</si>
  <si>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</si>
  <si>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</si>
  <si>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</si>
  <si>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</si>
  <si>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</si>
  <si>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</si>
  <si>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</si>
  <si>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</si>
  <si>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</si>
  <si>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</si>
  <si>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</si>
  <si>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</si>
  <si>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</si>
  <si>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</si>
  <si>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</si>
  <si>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</si>
  <si>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</si>
  <si>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</si>
  <si>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</si>
  <si>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</si>
  <si>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</si>
  <si>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</si>
  <si>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</si>
  <si>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</si>
  <si>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</si>
  <si>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</si>
  <si>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</si>
  <si>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</si>
  <si>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</si>
  <si>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</si>
  <si>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</si>
  <si>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</si>
  <si>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</si>
  <si>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</si>
  <si>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</si>
  <si>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</si>
  <si>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</si>
  <si>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</si>
  <si>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</si>
  <si>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</si>
  <si>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</si>
  <si>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</si>
  <si>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</si>
  <si>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</si>
  <si>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</si>
  <si>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</si>
  <si>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</si>
  <si>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</si>
  <si>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</si>
  <si>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</si>
  <si>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</si>
  <si>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</si>
  <si>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</si>
  <si>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</si>
  <si>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</si>
  <si>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</si>
  <si>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</si>
  <si>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</si>
  <si>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</si>
  <si>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</si>
  <si>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</si>
  <si>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</si>
  <si>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</si>
  <si>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</si>
  <si>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</si>
  <si>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</si>
  <si>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</si>
  <si>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</si>
  <si>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</si>
  <si>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</si>
  <si>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</si>
  <si>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</si>
  <si>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</si>
  <si>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</si>
  <si>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</si>
  <si>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</si>
  <si>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</si>
  <si>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</si>
  <si>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</si>
  <si>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</si>
  <si>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</si>
  <si>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</si>
  <si>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</si>
  <si>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</si>
  <si>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</si>
  <si>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</si>
  <si>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</si>
  <si>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</si>
  <si>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</si>
  <si>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</si>
  <si>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</si>
  <si>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</si>
  <si>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</si>
  <si>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</si>
  <si>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</si>
  <si>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</si>
  <si>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</si>
  <si>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</si>
  <si>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</si>
  <si>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</si>
  <si>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</si>
  <si>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</si>
  <si>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</si>
  <si>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</si>
  <si>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</si>
  <si>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</si>
  <si>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</si>
  <si>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</si>
  <si>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</si>
  <si>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</si>
  <si>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</si>
  <si>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</si>
  <si>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</si>
  <si>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</si>
  <si>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</si>
  <si>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</si>
  <si>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</si>
  <si>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</si>
  <si>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</si>
  <si>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</si>
  <si>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</si>
  <si>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</si>
  <si>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</si>
  <si>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</si>
  <si>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</si>
  <si>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</si>
  <si>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</si>
  <si>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</si>
  <si>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</si>
  <si>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</si>
  <si>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</si>
  <si>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</si>
  <si>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</si>
  <si>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</si>
  <si>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</si>
  <si>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</si>
  <si>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</si>
  <si>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</si>
  <si>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</si>
  <si>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</si>
  <si>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</si>
  <si>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</si>
  <si>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</si>
  <si>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</si>
  <si>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</si>
  <si>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</si>
  <si>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</si>
  <si>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</si>
  <si>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</si>
  <si>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</si>
  <si>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</si>
  <si>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</si>
  <si>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</si>
  <si>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</si>
  <si>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</si>
  <si>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</si>
  <si>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</si>
  <si>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</si>
  <si>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</si>
  <si>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</si>
  <si>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</si>
  <si>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</si>
  <si>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</si>
  <si>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</si>
  <si>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</si>
  <si>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</si>
  <si>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</si>
  <si>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</si>
  <si>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</si>
  <si>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</si>
  <si>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</si>
  <si>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</si>
  <si>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</si>
  <si>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</si>
  <si>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</si>
  <si>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</si>
  <si>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</si>
  <si>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</si>
  <si>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</si>
  <si>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</si>
  <si>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</si>
  <si>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</si>
  <si>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</si>
  <si>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</si>
  <si>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</si>
  <si>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</si>
  <si>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</si>
  <si>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</si>
  <si>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</si>
  <si>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</si>
  <si>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</si>
  <si>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</si>
  <si>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</si>
  <si>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</si>
  <si>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</si>
  <si>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</si>
  <si>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</si>
  <si>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</si>
  <si>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</si>
  <si>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</si>
  <si>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</si>
  <si>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</si>
  <si>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</si>
  <si>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</si>
  <si>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</si>
  <si>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</si>
  <si>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</si>
  <si>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</si>
  <si>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</si>
  <si>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</si>
  <si>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</si>
  <si>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</si>
  <si>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</si>
  <si>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</si>
  <si>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</si>
  <si>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</si>
  <si>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</si>
  <si>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</si>
  <si>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</si>
  <si>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</si>
  <si>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</si>
  <si>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</si>
  <si>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</si>
  <si>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</si>
  <si>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</si>
  <si>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</si>
  <si>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</si>
  <si>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</si>
  <si>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</si>
  <si>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</si>
  <si>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</si>
  <si>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</si>
  <si>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</si>
  <si>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</si>
  <si>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</si>
  <si>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</si>
  <si>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</si>
  <si>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</si>
  <si>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</si>
  <si>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</si>
  <si>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</si>
  <si>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</si>
  <si>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</si>
  <si>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</si>
  <si>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</si>
  <si>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</si>
  <si>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</si>
  <si>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</si>
  <si>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</si>
  <si>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</si>
  <si>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</si>
  <si>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</si>
  <si>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</si>
  <si>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</si>
  <si>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</si>
  <si>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</si>
  <si>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</si>
  <si>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</si>
  <si>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</si>
  <si>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</si>
  <si>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</si>
  <si>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</si>
  <si>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</si>
  <si>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</si>
  <si>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</si>
  <si>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</si>
  <si>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</si>
  <si>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</si>
  <si>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</si>
  <si>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</si>
  <si>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</si>
  <si>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</si>
  <si>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</si>
  <si>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</si>
  <si>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</si>
  <si>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</si>
  <si>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</si>
  <si>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</si>
  <si>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</si>
  <si>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</si>
  <si>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</si>
  <si>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</si>
  <si>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</si>
  <si>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</si>
  <si>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</si>
  <si>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</si>
  <si>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</si>
  <si>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</si>
  <si>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</si>
  <si>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</si>
  <si>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</si>
  <si>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</si>
  <si>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</si>
  <si>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</si>
  <si>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</si>
  <si>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</si>
  <si>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</si>
  <si>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</si>
  <si>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</si>
  <si>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</si>
  <si>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</si>
  <si>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</si>
  <si>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</si>
  <si>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</si>
  <si>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</si>
  <si>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</si>
  <si>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</si>
  <si>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</si>
  <si>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</si>
  <si>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</si>
  <si>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</si>
  <si>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</si>
  <si>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</si>
  <si>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</si>
  <si>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</si>
  <si>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</si>
  <si>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</si>
  <si>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</si>
  <si>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</si>
  <si>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</si>
  <si>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</si>
  <si>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</si>
  <si>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</si>
  <si>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</si>
  <si>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</si>
  <si>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</si>
  <si>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</si>
  <si>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</si>
  <si>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</si>
  <si>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</si>
  <si>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</si>
  <si>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</si>
  <si>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</si>
  <si>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</si>
  <si>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</si>
  <si>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</si>
  <si>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</si>
  <si>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</si>
  <si>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</si>
  <si>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</si>
  <si>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</si>
  <si>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</si>
  <si>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</si>
  <si>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</si>
  <si>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</si>
  <si>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</si>
  <si>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</si>
  <si>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</si>
  <si>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</si>
  <si>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</si>
  <si>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</si>
  <si>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</si>
  <si>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</si>
  <si>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</si>
  <si>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</si>
  <si>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</si>
  <si>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</si>
  <si>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</si>
  <si>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</si>
  <si>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</si>
  <si>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</si>
  <si>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</si>
  <si>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</si>
  <si>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</si>
  <si>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</si>
  <si>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</si>
  <si>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</si>
  <si>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</si>
  <si>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</si>
  <si>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</si>
  <si>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</si>
  <si>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</si>
  <si>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</si>
  <si>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</si>
  <si>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</si>
  <si>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</si>
  <si>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</si>
  <si>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</si>
  <si>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</si>
  <si>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</si>
  <si>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</si>
  <si>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</si>
  <si>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</si>
  <si>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</si>
  <si>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</si>
  <si>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</si>
  <si>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</si>
  <si>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</si>
  <si>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</si>
  <si>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</si>
  <si>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</si>
  <si>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</si>
  <si>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</si>
  <si>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</si>
  <si>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</si>
  <si>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</si>
  <si>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</si>
  <si>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</si>
  <si>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</si>
  <si>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</si>
  <si>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</si>
  <si>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</si>
  <si>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</si>
  <si>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</si>
  <si>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</si>
  <si>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</si>
  <si>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</si>
  <si>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</si>
  <si>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</si>
  <si>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</si>
  <si>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</si>
  <si>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</si>
  <si>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</si>
  <si>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</si>
  <si>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</si>
  <si>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</si>
  <si>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</si>
  <si>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</si>
  <si>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</si>
  <si>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</si>
  <si>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</si>
  <si>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</si>
  <si>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</si>
  <si>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</si>
  <si>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</si>
  <si>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</si>
  <si>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</si>
  <si>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</si>
  <si>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</si>
  <si>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</si>
  <si>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</si>
  <si>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</si>
  <si>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</si>
  <si>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</si>
  <si>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</si>
  <si>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</si>
  <si>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</si>
  <si>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</si>
  <si>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</si>
  <si>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</si>
  <si>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</si>
  <si>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</si>
  <si>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</si>
  <si>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</si>
  <si>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</si>
  <si>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</si>
  <si>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</si>
  <si>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</si>
  <si>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</si>
  <si>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</si>
  <si>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</si>
  <si>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</si>
  <si>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</si>
  <si>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</si>
  <si>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</si>
  <si>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</si>
  <si>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</si>
  <si>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</si>
  <si>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</si>
  <si>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</si>
  <si>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</si>
  <si>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</si>
  <si>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</si>
  <si>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</si>
  <si>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</si>
  <si>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</si>
  <si>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</si>
  <si>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</si>
  <si>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</si>
  <si>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</si>
  <si>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</si>
  <si>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</si>
  <si>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</si>
  <si>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</si>
  <si>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</si>
  <si>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</si>
  <si>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</si>
  <si>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</si>
  <si>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</si>
  <si>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</si>
  <si>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</si>
  <si>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</si>
  <si>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</si>
  <si>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</si>
  <si>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</si>
  <si>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</si>
  <si>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</si>
  <si>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</si>
  <si>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</si>
  <si>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</si>
  <si>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</si>
  <si>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</si>
  <si>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</si>
  <si>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</si>
  <si>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</si>
  <si>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</si>
  <si>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</si>
  <si>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</si>
  <si>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</si>
  <si>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</si>
  <si>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</si>
  <si>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</si>
  <si>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</si>
  <si>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</si>
  <si>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</si>
  <si>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</si>
  <si>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</si>
  <si>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</si>
  <si>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</si>
  <si>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</si>
  <si>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</si>
  <si>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</si>
  <si>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</si>
  <si>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</si>
  <si>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</si>
  <si>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</si>
  <si>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</si>
  <si>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</si>
  <si>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</si>
  <si>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</si>
  <si>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</si>
  <si>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</si>
  <si>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</si>
  <si>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</si>
  <si>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</si>
  <si>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</si>
  <si>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</si>
  <si>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</si>
  <si>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</si>
  <si>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</si>
  <si>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</si>
  <si>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</si>
  <si>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</si>
  <si>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</si>
  <si>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</si>
  <si>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</si>
  <si>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</si>
  <si>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</si>
  <si>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</si>
  <si>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</si>
  <si>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</si>
  <si>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</si>
  <si>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</si>
  <si>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</si>
  <si>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</si>
  <si>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</si>
  <si>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</si>
  <si>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</si>
  <si>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</si>
  <si>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</si>
  <si>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</si>
  <si>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</si>
  <si>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</si>
  <si>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</si>
  <si>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</si>
  <si>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</si>
  <si>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</si>
  <si>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</si>
  <si>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</si>
  <si>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</si>
  <si>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</si>
  <si>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</si>
  <si>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</si>
  <si>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</si>
  <si>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</si>
  <si>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</si>
  <si>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</si>
  <si>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</si>
  <si>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</si>
  <si>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</si>
  <si>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</si>
  <si>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</si>
  <si>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</si>
  <si>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</si>
  <si>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</si>
  <si>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</si>
  <si>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</si>
  <si>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</si>
  <si>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</si>
  <si>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</si>
  <si>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</si>
  <si>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</si>
  <si>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</si>
  <si>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</si>
  <si>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</si>
  <si>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</si>
  <si>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</si>
  <si>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</si>
  <si>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</si>
  <si>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</si>
  <si>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</si>
  <si>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</si>
  <si>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</si>
  <si>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</si>
  <si>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</si>
  <si>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</si>
  <si>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</si>
  <si>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</si>
  <si>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</si>
  <si>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</si>
  <si>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</si>
  <si>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</si>
  <si>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</si>
  <si>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</si>
  <si>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</si>
  <si>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</si>
  <si>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</si>
  <si>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</si>
  <si>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</si>
  <si>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</si>
  <si>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</si>
  <si>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</si>
  <si>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</si>
  <si>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</si>
  <si>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</si>
  <si>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</si>
  <si>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</si>
  <si>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</si>
  <si>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</si>
  <si>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</si>
  <si>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</si>
  <si>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</si>
  <si>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</si>
  <si>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</si>
  <si>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</si>
  <si>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</si>
  <si>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</si>
  <si>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</si>
  <si>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</si>
  <si>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</si>
  <si>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</si>
  <si>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</si>
  <si>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</si>
  <si>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</si>
  <si>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</si>
  <si>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</si>
  <si>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</si>
  <si>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</si>
  <si>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</si>
  <si>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</si>
  <si>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</si>
  <si>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</si>
  <si>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</si>
  <si>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</si>
  <si>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</si>
  <si>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</si>
  <si>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</si>
  <si>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</si>
  <si>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</si>
  <si>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</si>
  <si>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</si>
  <si>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</si>
  <si>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</si>
  <si>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</si>
  <si>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</si>
  <si>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</si>
  <si>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</si>
  <si>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</si>
  <si>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</si>
  <si>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</si>
  <si>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</si>
  <si>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</si>
  <si>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</si>
  <si>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</si>
  <si>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</si>
  <si>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</si>
  <si>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</si>
  <si>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</si>
  <si>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</si>
  <si>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</si>
  <si>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</si>
  <si>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</si>
  <si>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</si>
  <si>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</si>
  <si>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</si>
  <si>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</si>
  <si>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</si>
  <si>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</si>
  <si>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</si>
  <si>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</si>
  <si>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</si>
  <si>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</si>
  <si>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</si>
  <si>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</si>
  <si>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</si>
  <si>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</si>
  <si>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</si>
  <si>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</si>
  <si>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</si>
  <si>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</si>
  <si>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</si>
  <si>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</si>
  <si>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</si>
  <si>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</si>
  <si>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</si>
  <si>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</si>
  <si>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</si>
  <si>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</si>
  <si>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</si>
  <si>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</si>
  <si>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</si>
  <si>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</si>
  <si>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</si>
  <si>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</si>
  <si>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</si>
  <si>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</si>
  <si>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</si>
  <si>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</si>
  <si>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</si>
  <si>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</si>
  <si>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</si>
  <si>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</si>
  <si>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</si>
  <si>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</si>
  <si>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</si>
  <si>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</si>
  <si>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</si>
  <si>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</si>
  <si>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</si>
  <si>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</si>
  <si>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</si>
  <si>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</si>
  <si>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</si>
  <si>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</si>
  <si>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</si>
  <si>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</si>
  <si>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</si>
  <si>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</si>
  <si>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</si>
  <si>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</si>
  <si>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</si>
  <si>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</si>
  <si>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</si>
  <si>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</si>
  <si>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</si>
  <si>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</si>
  <si>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</si>
  <si>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</si>
  <si>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</si>
  <si>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</si>
  <si>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</si>
  <si>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</si>
  <si>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</si>
  <si>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</si>
  <si>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</si>
  <si>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</si>
  <si>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</si>
  <si>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</si>
  <si>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</si>
  <si>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</si>
  <si>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</si>
  <si>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</si>
  <si>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</si>
  <si>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</si>
  <si>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</si>
  <si>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</si>
  <si>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</si>
  <si>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</si>
  <si>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</si>
  <si>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</si>
  <si>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</si>
  <si>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</si>
  <si>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</si>
  <si>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</si>
  <si>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</si>
  <si>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</si>
  <si>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</si>
  <si>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</si>
  <si>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</si>
  <si>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</si>
  <si>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</si>
  <si>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</si>
  <si>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</si>
  <si>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</si>
  <si>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</si>
  <si>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</si>
  <si>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</si>
  <si>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</si>
  <si>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</si>
  <si>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</si>
  <si>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</si>
  <si>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</si>
  <si>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</si>
  <si>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</si>
  <si>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</si>
  <si>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</si>
  <si>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</si>
  <si>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</si>
  <si>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</si>
  <si>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</si>
  <si>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</si>
  <si>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</si>
  <si>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</si>
  <si>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</si>
  <si>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</si>
  <si>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</si>
  <si>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</si>
  <si>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</si>
  <si>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</si>
  <si>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</si>
  <si>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</si>
  <si>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</si>
  <si>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</si>
  <si>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</si>
  <si>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</si>
  <si>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</si>
  <si>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</si>
  <si>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</si>
  <si>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</si>
  <si>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</si>
  <si>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</si>
  <si>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</si>
  <si>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</si>
  <si>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</si>
  <si>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</si>
  <si>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</si>
  <si>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</si>
  <si>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</si>
  <si>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</si>
  <si>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</si>
  <si>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</si>
  <si>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</si>
  <si>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</si>
  <si>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</si>
  <si>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</si>
  <si>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</si>
  <si>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</si>
  <si>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</si>
  <si>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</si>
  <si>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</si>
  <si>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</si>
  <si>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</si>
  <si>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</si>
  <si>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</si>
  <si>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</si>
  <si>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</si>
  <si>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</si>
  <si>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</si>
  <si>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</si>
  <si>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</si>
  <si>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</si>
  <si>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</si>
  <si>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</si>
  <si>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</si>
  <si>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</si>
  <si>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</si>
  <si>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</si>
  <si>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</si>
  <si>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</si>
  <si>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</si>
  <si>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</si>
  <si>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</si>
  <si>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</si>
  <si>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</si>
  <si>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</si>
  <si>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</si>
  <si>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</si>
  <si>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</si>
  <si>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</si>
  <si>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</si>
  <si>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</si>
  <si>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</si>
  <si>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</si>
  <si>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</si>
  <si>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</si>
  <si>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</si>
  <si>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</si>
  <si>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</si>
  <si>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</si>
  <si>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</si>
  <si>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</si>
  <si>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</si>
  <si>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</si>
  <si>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</si>
  <si>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</si>
  <si>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</si>
  <si>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</si>
  <si>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</si>
  <si>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</si>
  <si>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</si>
  <si>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</si>
  <si>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</si>
  <si>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</si>
  <si>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</si>
  <si>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</si>
  <si>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</si>
  <si>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</si>
  <si>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</si>
  <si>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</si>
  <si>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</si>
  <si>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</si>
  <si>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</si>
  <si>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</si>
  <si>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</si>
  <si>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</si>
  <si>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</si>
  <si>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</si>
  <si>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</si>
  <si>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</si>
  <si>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</si>
  <si>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</si>
  <si>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</si>
  <si>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</si>
  <si>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</si>
  <si>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</si>
  <si>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</si>
  <si>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</si>
  <si>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</si>
  <si>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</si>
  <si>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</si>
  <si>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</si>
  <si>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</si>
  <si>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</si>
  <si>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</si>
  <si>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</si>
  <si>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</si>
  <si>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</si>
  <si>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</si>
  <si>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</si>
  <si>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</si>
  <si>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</si>
  <si>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</si>
  <si>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</si>
  <si>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</si>
  <si>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</si>
  <si>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</si>
  <si>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</si>
  <si>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</si>
  <si>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</si>
  <si>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</si>
  <si>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</si>
  <si>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</si>
  <si>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</si>
  <si>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</si>
  <si>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</si>
  <si>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</si>
  <si>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</si>
  <si>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</si>
  <si>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</si>
  <si>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</si>
  <si>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</si>
  <si>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</si>
  <si>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</si>
  <si>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</si>
  <si>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</si>
  <si>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</si>
  <si>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</si>
  <si>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</si>
  <si>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</si>
  <si>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</si>
  <si>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</si>
  <si>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</si>
  <si>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</si>
  <si>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</si>
  <si>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</si>
  <si>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</si>
  <si>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</si>
  <si>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</si>
  <si>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</si>
  <si>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</si>
  <si>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</si>
  <si>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</si>
  <si>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</si>
  <si>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</si>
  <si>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</si>
  <si>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</si>
  <si>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</si>
  <si>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</si>
  <si>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</si>
  <si>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</si>
  <si>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</si>
  <si>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</si>
  <si>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</si>
  <si>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</si>
  <si>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</si>
  <si>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</si>
  <si>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</si>
  <si>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</si>
  <si>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</si>
  <si>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</si>
  <si>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</si>
  <si>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</si>
  <si>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</si>
  <si>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</si>
  <si>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</si>
  <si>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</si>
  <si>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</si>
  <si>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</si>
  <si>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</si>
  <si>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</si>
  <si>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</si>
  <si>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</si>
  <si>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</si>
  <si>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</si>
  <si>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</si>
  <si>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</si>
  <si>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</si>
  <si>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</si>
  <si>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</si>
  <si>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</si>
  <si>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</si>
  <si>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</si>
  <si>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</si>
  <si>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</si>
  <si>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</si>
  <si>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</si>
  <si>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</si>
  <si>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</si>
  <si>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</si>
  <si>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</si>
  <si>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</si>
  <si>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</si>
  <si>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</si>
  <si>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</si>
  <si>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</si>
  <si>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</si>
  <si>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</si>
  <si>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</si>
  <si>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</si>
  <si>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</si>
  <si>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</si>
  <si>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</si>
  <si>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</si>
  <si>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</si>
  <si>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</si>
  <si>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</si>
  <si>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</si>
  <si>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</si>
  <si>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</si>
  <si>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</si>
  <si>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</si>
  <si>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</si>
  <si>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</si>
  <si>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</si>
  <si>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</si>
  <si>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</si>
  <si>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</si>
  <si>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</si>
  <si>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</si>
  <si>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</si>
  <si>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</si>
  <si>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</si>
  <si>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</si>
  <si>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</si>
  <si>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</si>
  <si>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</si>
  <si>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</si>
  <si>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</si>
  <si>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</si>
  <si>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</si>
  <si>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</si>
  <si>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</si>
  <si>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</si>
  <si>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</si>
  <si>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</si>
  <si>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</si>
  <si>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</si>
  <si>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</si>
  <si>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</si>
  <si>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</si>
  <si>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</si>
  <si>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</si>
  <si>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</si>
  <si>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</si>
  <si>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</si>
  <si>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</si>
  <si>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</si>
  <si>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</si>
  <si>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</si>
  <si>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</si>
  <si>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</si>
  <si>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</si>
  <si>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</si>
  <si>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</si>
  <si>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</si>
  <si>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</si>
  <si>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</si>
  <si>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</si>
  <si>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</si>
  <si>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</si>
  <si>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</si>
  <si>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</si>
  <si>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</si>
  <si>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</si>
  <si>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</si>
  <si>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</si>
  <si>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</si>
  <si>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</si>
  <si>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</si>
  <si>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</si>
  <si>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</si>
  <si>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</si>
  <si>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</si>
  <si>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</si>
  <si>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</si>
  <si>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</si>
  <si>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</si>
  <si>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</si>
  <si>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</si>
  <si>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</si>
  <si>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</si>
  <si>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</si>
  <si>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</si>
  <si>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</si>
  <si>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</si>
  <si>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</si>
  <si>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</si>
  <si>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</si>
  <si>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</si>
  <si>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</si>
  <si>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</si>
  <si>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</si>
  <si>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</si>
  <si>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</si>
  <si>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</si>
  <si>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</si>
  <si>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</si>
  <si>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</si>
  <si>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</si>
  <si>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</si>
  <si>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</si>
  <si>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</si>
  <si>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</si>
  <si>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</si>
  <si>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</si>
  <si>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</si>
  <si>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</si>
  <si>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</si>
  <si>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</si>
  <si>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</si>
  <si>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</si>
  <si>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</si>
  <si>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</si>
  <si>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</si>
  <si>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</si>
  <si>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</si>
  <si>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</si>
  <si>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</si>
  <si>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</si>
  <si>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</si>
  <si>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</si>
  <si>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</si>
  <si>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</si>
  <si>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</si>
  <si>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</si>
  <si>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</si>
  <si>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</si>
  <si>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</si>
  <si>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</si>
  <si>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</si>
  <si>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</si>
  <si>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</si>
  <si>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</si>
  <si>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</si>
  <si>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</si>
  <si>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</si>
  <si>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</si>
  <si>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</si>
  <si>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</si>
  <si>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</si>
  <si>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</si>
  <si>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</si>
  <si>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</si>
  <si>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</si>
  <si>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</si>
  <si>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</si>
  <si>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</si>
  <si>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</si>
  <si>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</si>
  <si>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</si>
  <si>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</si>
  <si>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</si>
  <si>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</si>
  <si>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</si>
  <si>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</si>
  <si>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</si>
  <si>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</si>
  <si>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</si>
  <si>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</si>
  <si>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</si>
  <si>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</si>
  <si>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</si>
  <si>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</si>
  <si>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</si>
  <si>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</si>
  <si>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</si>
  <si>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</si>
  <si>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</si>
  <si>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</si>
  <si>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</si>
  <si>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</si>
  <si>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</si>
  <si>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</si>
  <si>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</si>
  <si>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</si>
  <si>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</si>
  <si>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</si>
  <si>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</si>
  <si>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</si>
  <si>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</si>
  <si>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</si>
  <si>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</si>
  <si>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</si>
  <si>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</si>
  <si>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</si>
  <si>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</si>
  <si>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</si>
  <si>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</si>
  <si>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</si>
  <si>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</si>
  <si>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</si>
  <si>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</si>
  <si>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</si>
  <si>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</si>
  <si>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</si>
  <si>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</si>
  <si>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</si>
  <si>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</si>
  <si>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</si>
  <si>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</si>
  <si>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</si>
  <si>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</si>
  <si>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</si>
  <si>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</si>
  <si>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</si>
  <si>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</si>
  <si>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</si>
  <si>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</si>
  <si>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</si>
  <si>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</si>
  <si>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</si>
  <si>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</si>
  <si>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</si>
  <si>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</si>
  <si>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</si>
  <si>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</si>
  <si>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</si>
  <si>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</si>
  <si>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</si>
  <si>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</si>
  <si>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</si>
  <si>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</si>
  <si>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</si>
  <si>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</si>
  <si>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</si>
  <si>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</si>
  <si>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</si>
  <si>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</si>
  <si>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</si>
  <si>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</si>
  <si>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</si>
  <si>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</si>
  <si>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</si>
  <si>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</si>
  <si>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</si>
  <si>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</si>
  <si>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</si>
  <si>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</si>
  <si>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</si>
  <si>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</si>
  <si>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</si>
  <si>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</si>
  <si>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</si>
  <si>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</si>
  <si>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</si>
  <si>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</si>
  <si>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</si>
  <si>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</si>
  <si>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</si>
  <si>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</si>
  <si>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</si>
  <si>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</si>
  <si>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</si>
  <si>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</si>
  <si>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</si>
  <si>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</si>
  <si>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</si>
  <si>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</si>
  <si>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</si>
  <si>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</si>
  <si>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</si>
  <si>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</si>
  <si>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</si>
  <si>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</si>
  <si>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</si>
  <si>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</si>
  <si>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</si>
  <si>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</si>
  <si>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</si>
  <si>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</si>
  <si>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</si>
  <si>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</si>
  <si>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</si>
  <si>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</si>
  <si>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</si>
  <si>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</si>
  <si>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</si>
  <si>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</si>
  <si>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</si>
  <si>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</si>
  <si>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</si>
  <si>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</si>
  <si>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</si>
  <si>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</si>
  <si>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</si>
  <si>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</si>
  <si>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</si>
  <si>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</si>
  <si>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</si>
  <si>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</si>
  <si>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</si>
  <si>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</si>
  <si>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</si>
  <si>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</si>
  <si>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</si>
  <si>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</si>
  <si>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</si>
  <si>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</si>
  <si>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</si>
  <si>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</si>
  <si>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</si>
  <si>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</si>
  <si>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</si>
  <si>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</si>
  <si>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</si>
  <si>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</si>
  <si>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</si>
  <si>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</si>
  <si>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</si>
  <si>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</si>
  <si>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</si>
  <si>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</si>
  <si>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</si>
  <si>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</si>
  <si>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</si>
  <si>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</si>
  <si>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</si>
  <si>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</si>
  <si>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</si>
  <si>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</si>
  <si>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</si>
  <si>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</si>
  <si>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</si>
  <si>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</si>
  <si>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</si>
  <si>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</si>
  <si>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</si>
  <si>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</si>
  <si>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</si>
  <si>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</si>
  <si>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</si>
  <si>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</si>
  <si>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</si>
  <si>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</si>
  <si>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</si>
  <si>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</si>
  <si>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</si>
  <si>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</si>
  <si>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</si>
  <si>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</si>
  <si>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</si>
  <si>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</si>
  <si>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</si>
  <si>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</si>
  <si>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</si>
  <si>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</si>
  <si>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</si>
  <si>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</si>
  <si>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</si>
  <si>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</si>
  <si>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</si>
  <si>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</si>
  <si>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</si>
  <si>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</si>
  <si>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</si>
  <si>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</si>
  <si>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</si>
  <si>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</si>
  <si>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</si>
  <si>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</si>
  <si>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</si>
  <si>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</si>
  <si>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</si>
  <si>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</si>
  <si>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</si>
  <si>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</si>
  <si>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</si>
  <si>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</si>
  <si>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</si>
  <si>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</si>
  <si>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</si>
  <si>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</si>
  <si>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</si>
  <si>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</si>
  <si>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</si>
  <si>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</si>
  <si>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</si>
  <si>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</si>
  <si>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</si>
  <si>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</si>
  <si>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</si>
  <si>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</si>
  <si>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</si>
  <si>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</si>
  <si>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</si>
  <si>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</si>
  <si>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</si>
  <si>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</si>
  <si>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</si>
  <si>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</si>
  <si>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</si>
  <si>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</si>
  <si>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</si>
  <si>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</si>
  <si>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</si>
  <si>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</si>
  <si>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</si>
  <si>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</si>
  <si>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</si>
  <si>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</si>
  <si>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</si>
  <si>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</si>
  <si>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</si>
  <si>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</si>
  <si>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</si>
  <si>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</si>
  <si>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</si>
  <si>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</si>
  <si>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</si>
  <si>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</si>
  <si>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</si>
  <si>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</si>
  <si>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</si>
  <si>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</si>
  <si>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</si>
  <si>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</si>
  <si>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</si>
  <si>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</si>
  <si>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</si>
  <si>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</si>
  <si>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</si>
  <si>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</si>
  <si>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</si>
  <si>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</si>
  <si>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</si>
  <si>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</si>
  <si>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</si>
  <si>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</si>
  <si>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</si>
  <si>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</si>
  <si>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</si>
  <si>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</si>
  <si>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</si>
  <si>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</si>
  <si>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</si>
  <si>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</si>
  <si>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</si>
  <si>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</si>
  <si>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</si>
  <si>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</si>
  <si>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</si>
  <si>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</si>
  <si>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</si>
  <si>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</si>
  <si>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</si>
  <si>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</si>
  <si>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</si>
  <si>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</si>
  <si>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</si>
  <si>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</si>
  <si>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</si>
  <si>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</si>
  <si>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</si>
  <si>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</si>
  <si>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</si>
  <si>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</si>
  <si>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</si>
  <si>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</si>
  <si>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</si>
  <si>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</si>
  <si>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</si>
  <si>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</si>
  <si>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</si>
  <si>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</si>
  <si>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</si>
  <si>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</si>
  <si>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</si>
  <si>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</si>
  <si>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</si>
  <si>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</si>
  <si>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</si>
  <si>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</si>
  <si>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</si>
  <si>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</si>
  <si>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</si>
  <si>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</si>
  <si>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</si>
  <si>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</si>
  <si>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</si>
  <si>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</si>
  <si>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</si>
  <si>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</si>
  <si>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</si>
  <si>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</si>
  <si>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</si>
  <si>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</si>
  <si>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</si>
  <si>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</si>
  <si>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</si>
  <si>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</si>
  <si>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</si>
  <si>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</si>
  <si>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</si>
  <si>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</si>
  <si>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</si>
  <si>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</si>
  <si>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</si>
  <si>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</si>
  <si>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</si>
  <si>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</si>
  <si>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</si>
  <si>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</si>
  <si>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</si>
  <si>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</si>
  <si>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</si>
  <si>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</si>
  <si>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</si>
  <si>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</si>
  <si>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</si>
  <si>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</si>
  <si>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</si>
  <si>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</si>
  <si>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</si>
  <si>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</si>
  <si>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</si>
  <si>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</si>
  <si>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</si>
  <si>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</si>
  <si>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</si>
  <si>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</si>
  <si>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</si>
  <si>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</si>
  <si>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</si>
  <si>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</si>
  <si>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</si>
  <si>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</si>
  <si>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</si>
  <si>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</si>
  <si>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</si>
  <si>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</si>
  <si>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</si>
  <si>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</si>
  <si>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</si>
  <si>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</si>
  <si>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</si>
  <si>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</si>
  <si>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</si>
  <si>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</si>
  <si>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</si>
  <si>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</si>
  <si>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</si>
  <si>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</si>
  <si>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</si>
  <si>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</si>
  <si>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</si>
  <si>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</si>
  <si>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</si>
  <si>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</si>
  <si>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</si>
  <si>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</si>
  <si>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</si>
  <si>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</si>
  <si>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</si>
  <si>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</si>
  <si>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</si>
  <si>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</si>
  <si>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</si>
  <si>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</si>
  <si>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</si>
  <si>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</si>
  <si>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</si>
  <si>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</si>
  <si>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</si>
  <si>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</si>
  <si>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</si>
  <si>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</si>
  <si>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</si>
  <si>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</si>
  <si>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</si>
  <si>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</si>
  <si>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</si>
  <si>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</si>
  <si>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</si>
  <si>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</si>
  <si>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</si>
  <si>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</si>
  <si>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</si>
  <si>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</si>
  <si>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</si>
  <si>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</si>
  <si>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</si>
  <si>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</si>
  <si>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</si>
  <si>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</si>
  <si>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</si>
  <si>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</si>
  <si>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</si>
  <si>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</si>
  <si>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</si>
  <si>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</si>
  <si>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</si>
  <si>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</si>
  <si>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</si>
  <si>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</si>
  <si>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</si>
  <si>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</si>
  <si>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</si>
  <si>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</si>
  <si>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</si>
  <si>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</si>
  <si>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</si>
  <si>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</si>
  <si>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</si>
  <si>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</si>
  <si>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</si>
  <si>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</si>
  <si>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</si>
  <si>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</si>
  <si>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</si>
  <si>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</si>
  <si>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</si>
  <si>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</si>
  <si>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</si>
  <si>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</si>
  <si>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</si>
  <si>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</si>
  <si>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</si>
  <si>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</si>
  <si>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</si>
  <si>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</si>
  <si>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</si>
  <si>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</si>
  <si>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</si>
  <si>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</si>
  <si>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</si>
  <si>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</si>
  <si>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</si>
  <si>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</si>
  <si>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</si>
  <si>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</si>
  <si>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</si>
  <si>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</si>
  <si>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</si>
  <si>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</si>
  <si>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</si>
  <si>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</si>
  <si>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</si>
  <si>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</si>
  <si>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</si>
  <si>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</si>
  <si>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</si>
  <si>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</si>
  <si>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</si>
  <si>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</si>
  <si>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</si>
  <si>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</si>
  <si>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</si>
  <si>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</si>
  <si>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</si>
  <si>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</si>
  <si>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</si>
  <si>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</si>
  <si>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</si>
  <si>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</si>
  <si>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</si>
  <si>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</si>
  <si>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</si>
  <si>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</si>
  <si>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</si>
  <si>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</si>
  <si>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</si>
  <si>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</si>
  <si>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</si>
  <si>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</si>
  <si>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</si>
  <si>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</si>
  <si>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</si>
  <si>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</si>
  <si>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</si>
  <si>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</si>
  <si>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</si>
  <si>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</si>
  <si>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</si>
  <si>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</si>
  <si>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</si>
  <si>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</si>
  <si>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</si>
  <si>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</si>
  <si>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</si>
  <si>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</si>
  <si>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</si>
  <si>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</si>
  <si>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</si>
  <si>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</si>
  <si>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</si>
  <si>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</si>
  <si>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</si>
  <si>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</si>
  <si>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</si>
  <si>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</si>
  <si>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</si>
  <si>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</si>
  <si>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</si>
  <si>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</si>
  <si>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</si>
  <si>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</si>
  <si>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</si>
  <si>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</si>
  <si>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</si>
  <si>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</si>
  <si>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</si>
  <si>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</si>
  <si>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</si>
  <si>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</si>
  <si>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</si>
  <si>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</si>
  <si>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</si>
  <si>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</si>
  <si>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</si>
  <si>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</si>
  <si>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</si>
  <si>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</si>
  <si>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</si>
  <si>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</si>
  <si>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</si>
  <si>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</si>
  <si>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</si>
  <si>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</si>
  <si>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</si>
  <si>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</si>
  <si>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</si>
  <si>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</si>
  <si>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</si>
  <si>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</si>
  <si>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</si>
  <si>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</si>
  <si>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</si>
  <si>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</si>
  <si>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</si>
  <si>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</si>
  <si>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</si>
  <si>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</si>
  <si>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</si>
  <si>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</si>
  <si>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</si>
  <si>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</si>
  <si>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</si>
  <si>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</si>
  <si>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</si>
  <si>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</si>
  <si>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</si>
  <si>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</si>
  <si>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</si>
  <si>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</si>
  <si>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</si>
  <si>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</si>
  <si>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</si>
  <si>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</si>
  <si>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</si>
  <si>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</si>
  <si>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</si>
  <si>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</si>
  <si>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</si>
  <si>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</si>
  <si>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</si>
  <si>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</si>
  <si>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</si>
  <si>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</si>
  <si>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</si>
  <si>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</si>
  <si>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</si>
  <si>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</si>
  <si>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</si>
  <si>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</si>
  <si>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</si>
  <si>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</si>
  <si>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</si>
  <si>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</si>
  <si>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</si>
  <si>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</si>
  <si>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</si>
  <si>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</si>
  <si>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</si>
  <si>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</si>
  <si>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</si>
  <si>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</si>
  <si>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</si>
  <si>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</si>
  <si>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</si>
  <si>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</si>
  <si>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</si>
  <si>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</si>
  <si>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</si>
  <si>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</si>
  <si>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</si>
  <si>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</si>
  <si>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</si>
  <si>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</si>
  <si>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</si>
  <si>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</si>
  <si>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</si>
  <si>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</si>
  <si>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</si>
  <si>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</si>
  <si>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</si>
  <si>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</si>
  <si>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</si>
  <si>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</si>
  <si>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</si>
  <si>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</si>
  <si>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</si>
  <si>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</si>
  <si>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</si>
  <si>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</si>
  <si>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</si>
  <si>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</si>
  <si>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</si>
  <si>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</si>
  <si>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</si>
  <si>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</si>
  <si>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</si>
  <si>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</si>
  <si>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</si>
  <si>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</si>
  <si>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</si>
  <si>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</si>
  <si>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</si>
  <si>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</si>
  <si>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</si>
  <si>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</si>
  <si>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</si>
  <si>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</si>
  <si>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</si>
  <si>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</si>
  <si>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</si>
  <si>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</si>
  <si>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</si>
  <si>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</si>
  <si>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</si>
  <si>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</si>
  <si>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</si>
  <si>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</si>
  <si>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</si>
  <si>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</si>
  <si>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</si>
  <si>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</si>
  <si>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</si>
  <si>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</si>
  <si>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</si>
  <si>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</si>
  <si>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</si>
  <si>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</si>
  <si>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</si>
  <si>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</si>
  <si>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</si>
  <si>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</si>
  <si>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</si>
  <si>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</si>
  <si>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</si>
  <si>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</si>
  <si>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</si>
  <si>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</si>
  <si>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</si>
  <si>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</si>
  <si>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</si>
  <si>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</si>
  <si>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</si>
  <si>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</si>
  <si>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</si>
  <si>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</si>
  <si>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</si>
  <si>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</si>
  <si>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</si>
  <si>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</si>
  <si>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</si>
  <si>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</si>
  <si>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</si>
  <si>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</si>
  <si>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</si>
  <si>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</si>
  <si>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</si>
  <si>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</si>
  <si>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</si>
  <si>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</si>
  <si>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</si>
  <si>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</si>
  <si>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</si>
  <si>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</si>
  <si>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</si>
  <si>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</si>
  <si>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</si>
  <si>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</si>
  <si>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</si>
  <si>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</si>
  <si>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</si>
  <si>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</si>
  <si>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</si>
  <si>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</si>
  <si>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</si>
  <si>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</si>
  <si>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</si>
  <si>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</si>
  <si>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</si>
  <si>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</si>
  <si>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</si>
  <si>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</si>
  <si>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</si>
  <si>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</si>
  <si>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</si>
  <si>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</si>
  <si>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</si>
  <si>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</si>
  <si>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</si>
  <si>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</si>
  <si>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</si>
  <si>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</si>
  <si>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</si>
  <si>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</si>
  <si>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</si>
  <si>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</si>
  <si>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</si>
  <si>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</si>
  <si>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</si>
  <si>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</si>
  <si>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</si>
  <si>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</si>
  <si>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</si>
  <si>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</si>
  <si>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</si>
  <si>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</si>
  <si>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</si>
  <si>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</si>
  <si>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</si>
  <si>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</si>
  <si>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</si>
  <si>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</si>
  <si>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</si>
  <si>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</si>
  <si>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</si>
  <si>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</si>
  <si>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</si>
  <si>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</si>
  <si>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</si>
  <si>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</si>
  <si>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</si>
  <si>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</si>
  <si>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</si>
  <si>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</si>
  <si>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</si>
  <si>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</si>
  <si>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</si>
  <si>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</si>
  <si>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</si>
  <si>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</si>
  <si>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</si>
  <si>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</si>
  <si>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</si>
  <si>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</si>
  <si>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</si>
  <si>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</si>
  <si>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</si>
  <si>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</si>
  <si>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</si>
  <si>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</si>
  <si>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</si>
  <si>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</si>
  <si>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</si>
  <si>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</si>
  <si>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</si>
  <si>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</si>
  <si>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</si>
  <si>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</si>
  <si>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</si>
  <si>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</si>
  <si>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</si>
  <si>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</si>
  <si>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</si>
  <si>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</si>
  <si>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</si>
  <si>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</si>
  <si>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</si>
  <si>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</si>
  <si>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</si>
  <si>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</si>
  <si>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</si>
  <si>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</si>
  <si>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</si>
  <si>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</si>
  <si>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</si>
  <si>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</si>
  <si>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</si>
  <si>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</si>
  <si>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</si>
  <si>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</si>
  <si>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</si>
  <si>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</si>
  <si>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</si>
  <si>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</si>
  <si>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</si>
  <si>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</si>
  <si>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</si>
  <si>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</si>
  <si>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</si>
  <si>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</si>
  <si>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</si>
  <si>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</si>
  <si>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</si>
  <si>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</si>
  <si>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</si>
  <si>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</si>
  <si>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</si>
  <si>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</si>
  <si>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</si>
  <si>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</si>
  <si>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</si>
  <si>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</si>
  <si>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</si>
  <si>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</si>
  <si>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</si>
  <si>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</si>
  <si>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</si>
  <si>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</si>
  <si>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</si>
  <si>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</si>
  <si>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</si>
  <si>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</si>
  <si>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</si>
  <si>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</si>
  <si>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</si>
  <si>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</si>
  <si>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</si>
  <si>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</si>
  <si>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</si>
  <si>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</si>
  <si>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</si>
  <si>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</si>
  <si>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</si>
  <si>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</si>
  <si>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</si>
  <si>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</si>
  <si>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</si>
  <si>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</si>
  <si>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</si>
  <si>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</si>
  <si>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</si>
  <si>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</si>
  <si>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</si>
  <si>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</si>
  <si>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</si>
  <si>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</si>
  <si>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</si>
  <si>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</si>
  <si>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</si>
  <si>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</si>
  <si>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</si>
  <si>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</si>
  <si>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</si>
  <si>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</si>
  <si>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</si>
  <si>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</si>
  <si>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</si>
  <si>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</si>
  <si>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</si>
  <si>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</si>
  <si>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</si>
  <si>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</si>
  <si>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</si>
  <si>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</si>
  <si>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</si>
  <si>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</si>
  <si>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</si>
  <si>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</si>
  <si>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</si>
  <si>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</si>
  <si>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</si>
  <si>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</si>
  <si>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</si>
  <si>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</si>
  <si>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</si>
  <si>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</si>
  <si>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</si>
  <si>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</si>
  <si>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</si>
  <si>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</si>
  <si>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</si>
  <si>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</si>
  <si>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</si>
  <si>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</si>
  <si>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</si>
  <si>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</si>
  <si>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</si>
  <si>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</si>
  <si>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</si>
  <si>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</si>
  <si>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</si>
  <si>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</si>
  <si>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</si>
  <si>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</si>
  <si>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</si>
  <si>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</si>
  <si>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</si>
  <si>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</si>
  <si>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</si>
  <si>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</si>
  <si>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</si>
  <si>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</si>
  <si>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</si>
  <si>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</si>
  <si>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</si>
  <si>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</si>
  <si>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</si>
  <si>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</si>
  <si>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</si>
  <si>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</si>
  <si>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</si>
  <si>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</si>
  <si>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</si>
  <si>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</si>
  <si>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</si>
  <si>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</si>
  <si>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</si>
  <si>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</si>
  <si>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</si>
  <si>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</si>
  <si>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</si>
  <si>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</si>
  <si>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</si>
  <si>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</si>
  <si>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</si>
  <si>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</si>
  <si>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</si>
  <si>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</si>
  <si>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</si>
  <si>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</si>
  <si>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</si>
  <si>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</si>
  <si>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</si>
  <si>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</si>
  <si>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</si>
  <si>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</si>
  <si>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</si>
  <si>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</si>
  <si>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</si>
  <si>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</si>
  <si>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</si>
  <si>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</si>
  <si>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</si>
  <si>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</si>
  <si>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</si>
  <si>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</si>
  <si>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</si>
  <si>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</si>
  <si>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</si>
  <si>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</si>
  <si>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</si>
  <si>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</si>
  <si>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</si>
  <si>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</si>
  <si>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</si>
  <si>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</si>
  <si>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</si>
  <si>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</si>
  <si>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</si>
  <si>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</si>
  <si>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</si>
  <si>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</si>
  <si>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</si>
  <si>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</si>
  <si>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</si>
  <si>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</si>
  <si>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</si>
  <si>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</si>
  <si>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</si>
  <si>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</si>
  <si>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</si>
  <si>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</si>
  <si>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</si>
  <si>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</si>
  <si>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</si>
  <si>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</si>
  <si>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</si>
  <si>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</si>
  <si>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</si>
  <si>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</si>
  <si>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</si>
  <si>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</si>
  <si>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</si>
  <si>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</si>
  <si>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</si>
  <si>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</si>
  <si>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</si>
  <si>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</si>
  <si>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</si>
  <si>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</si>
  <si>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</si>
  <si>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</si>
  <si>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</si>
  <si>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</si>
  <si>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</si>
  <si>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</si>
  <si>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</si>
  <si>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</si>
  <si>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</si>
  <si>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</si>
  <si>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</si>
  <si>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</si>
  <si>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</si>
  <si>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</si>
  <si>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</si>
  <si>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</si>
  <si>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</si>
  <si>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</si>
  <si>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</si>
  <si>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</si>
  <si>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</si>
  <si>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</si>
  <si>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</si>
  <si>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</si>
  <si>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</si>
  <si>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</si>
  <si>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</si>
  <si>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</si>
  <si>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</si>
  <si>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</si>
  <si>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</si>
  <si>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</si>
  <si>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</si>
  <si>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</si>
  <si>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</si>
  <si>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</si>
  <si>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</si>
  <si>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</si>
  <si>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</si>
  <si>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</si>
  <si>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</si>
  <si>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</si>
  <si>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</si>
  <si>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</si>
  <si>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</si>
  <si>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</si>
  <si>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</si>
  <si>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</si>
  <si>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</si>
  <si>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</si>
  <si>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</si>
  <si>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</si>
  <si>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</si>
  <si>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</si>
  <si>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</si>
  <si>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</si>
  <si>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</si>
  <si>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</si>
  <si>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</si>
  <si>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</si>
  <si>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</si>
  <si>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</si>
  <si>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</si>
  <si>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</si>
  <si>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</si>
  <si>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</si>
  <si>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</si>
  <si>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</si>
  <si>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</si>
  <si>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</si>
  <si>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</si>
  <si>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</si>
  <si>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</si>
  <si>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</si>
  <si>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</si>
  <si>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</si>
  <si>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</si>
  <si>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</si>
  <si>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</si>
  <si>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</si>
  <si>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</si>
  <si>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</si>
  <si>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</si>
  <si>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</si>
  <si>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</si>
  <si>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</si>
  <si>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</si>
  <si>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</si>
  <si>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</si>
  <si>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</si>
  <si>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</si>
  <si>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</si>
  <si>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</si>
  <si>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</si>
  <si>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</si>
  <si>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</si>
  <si>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</si>
  <si>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</si>
  <si>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</si>
  <si>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</si>
  <si>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</si>
  <si>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</si>
  <si>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</si>
  <si>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</si>
  <si>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</si>
  <si>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</si>
  <si>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</si>
  <si>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</si>
  <si>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</si>
  <si>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</si>
  <si>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</si>
  <si>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</si>
  <si>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</si>
  <si>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</si>
  <si>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</si>
  <si>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</si>
  <si>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</si>
  <si>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</si>
  <si>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</si>
  <si>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</si>
  <si>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</si>
  <si>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</si>
  <si>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</si>
  <si>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</si>
  <si>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</si>
  <si>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</si>
  <si>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</si>
  <si>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</si>
  <si>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</si>
  <si>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</si>
  <si>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</si>
  <si>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</si>
  <si>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</si>
  <si>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</si>
  <si>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</si>
  <si>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</si>
  <si>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</si>
  <si>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</si>
  <si>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</si>
  <si>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</si>
  <si>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</si>
  <si>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</si>
  <si>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</si>
  <si>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</si>
  <si>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</si>
  <si>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</si>
  <si>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</si>
  <si>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</si>
  <si>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</si>
  <si>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</si>
  <si>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</si>
  <si>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</si>
  <si>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</si>
  <si>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</si>
  <si>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</si>
  <si>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</si>
  <si>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</si>
  <si>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</si>
  <si>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</si>
  <si>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</si>
  <si>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</si>
  <si>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</si>
  <si>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</si>
  <si>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</si>
  <si>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</si>
  <si>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</si>
  <si>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</si>
  <si>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</si>
  <si>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</si>
  <si>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</si>
  <si>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</si>
  <si>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</si>
  <si>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</si>
  <si>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</si>
  <si>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</si>
  <si>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</si>
  <si>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</si>
  <si>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</si>
  <si>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</si>
  <si>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</si>
  <si>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</si>
  <si>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</si>
  <si>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</si>
  <si>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</si>
  <si>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</si>
  <si>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</si>
  <si>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</si>
  <si>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</si>
  <si>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</si>
  <si>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</si>
  <si>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</si>
  <si>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</si>
  <si>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</si>
  <si>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</si>
  <si>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</si>
  <si>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</si>
  <si>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</si>
  <si>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</si>
  <si>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</si>
  <si>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</si>
  <si>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</si>
  <si>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</si>
  <si>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</si>
  <si>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</si>
  <si>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</si>
  <si>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</si>
  <si>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</si>
  <si>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</si>
  <si>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</si>
  <si>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</si>
  <si>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</si>
  <si>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</si>
  <si>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</si>
  <si>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</si>
  <si>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</si>
  <si>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</si>
  <si>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</si>
  <si>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</si>
  <si>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</si>
  <si>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</si>
  <si>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</si>
  <si>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</si>
  <si>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</si>
  <si>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</si>
  <si>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</si>
  <si>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</si>
  <si>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</si>
  <si>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</si>
  <si>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</si>
  <si>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</si>
  <si>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</si>
  <si>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</si>
  <si>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</si>
  <si>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</si>
  <si>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</si>
  <si>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</si>
  <si>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</si>
  <si>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</si>
  <si>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</si>
  <si>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</si>
  <si>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</si>
  <si>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</si>
  <si>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</si>
  <si>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</si>
  <si>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</si>
  <si>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</si>
  <si>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</si>
  <si>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</si>
  <si>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</si>
  <si>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</si>
  <si>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</si>
  <si>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</si>
  <si>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</si>
  <si>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</si>
  <si>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</si>
  <si>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</si>
  <si>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</si>
  <si>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</si>
  <si>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</si>
  <si>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</si>
  <si>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</si>
  <si>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</si>
  <si>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</si>
  <si>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</si>
  <si>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</si>
  <si>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</si>
  <si>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</si>
  <si>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</si>
  <si>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</si>
  <si>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</si>
  <si>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</si>
  <si>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</si>
  <si>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</si>
  <si>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</si>
  <si>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</si>
  <si>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</si>
  <si>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</si>
  <si>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</si>
  <si>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</si>
  <si>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</si>
  <si>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</si>
  <si>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</si>
  <si>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</si>
  <si>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</si>
  <si>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</si>
  <si>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</si>
  <si>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</si>
  <si>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</si>
  <si>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</si>
  <si>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</si>
  <si>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</si>
  <si>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</si>
  <si>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</si>
  <si>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</si>
  <si>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</si>
  <si>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</si>
  <si>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</si>
  <si>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</si>
  <si>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</si>
  <si>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</si>
  <si>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</si>
  <si>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</si>
  <si>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</si>
  <si>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</si>
  <si>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</si>
  <si>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</si>
  <si>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</si>
  <si>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</si>
  <si>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</si>
  <si>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</si>
  <si>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</si>
  <si>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</si>
  <si>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</si>
  <si>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</si>
  <si>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</si>
  <si>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</si>
  <si>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</si>
  <si>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</si>
  <si>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</si>
  <si>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</si>
  <si>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</si>
  <si>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</si>
  <si>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</si>
  <si>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</si>
  <si>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</si>
  <si>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</si>
  <si>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</si>
  <si>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</si>
  <si>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</si>
  <si>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</si>
  <si>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</si>
  <si>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</si>
  <si>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</si>
  <si>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</si>
  <si>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</si>
  <si>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</si>
  <si>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</si>
  <si>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</si>
  <si>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</si>
  <si>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</si>
  <si>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</si>
  <si>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</si>
  <si>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</si>
  <si>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</si>
  <si>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</si>
  <si>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</si>
  <si>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</si>
  <si>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</si>
  <si>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</si>
  <si>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</si>
  <si>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</si>
  <si>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</si>
  <si>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</si>
  <si>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</si>
  <si>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</si>
  <si>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</si>
  <si>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</si>
  <si>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</si>
  <si>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</si>
  <si>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</si>
  <si>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</si>
  <si>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</si>
  <si>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</si>
  <si>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</si>
  <si>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</si>
  <si>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</si>
  <si>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</si>
  <si>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</si>
  <si>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</si>
  <si>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</si>
  <si>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</si>
  <si>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</si>
  <si>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</si>
  <si>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</si>
  <si>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</si>
  <si>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</si>
  <si>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</si>
  <si>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</si>
  <si>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</si>
  <si>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</si>
  <si>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</si>
  <si>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</si>
  <si>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</si>
  <si>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</si>
  <si>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</si>
  <si>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</si>
  <si>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</si>
  <si>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</si>
  <si>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</si>
  <si>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</si>
  <si>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</si>
  <si>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</si>
  <si>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</si>
  <si>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</si>
  <si>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</si>
  <si>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</si>
  <si>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</si>
  <si>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</si>
  <si>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</si>
  <si>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</si>
  <si>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</si>
  <si>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</si>
  <si>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</si>
  <si>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</si>
  <si>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</si>
  <si>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</si>
  <si>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</si>
  <si>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</si>
  <si>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</si>
  <si>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</si>
  <si>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</si>
  <si>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</si>
  <si>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</si>
  <si>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</si>
  <si>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</si>
  <si>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</si>
  <si>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</si>
  <si>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</si>
  <si>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</si>
  <si>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</si>
  <si>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</si>
  <si>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</si>
  <si>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</si>
  <si>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</si>
  <si>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</si>
  <si>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</si>
  <si>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</si>
  <si>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</si>
  <si>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</si>
  <si>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</si>
  <si>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</si>
  <si>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</si>
  <si>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</si>
  <si>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</si>
  <si>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</si>
  <si>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</si>
  <si>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</si>
  <si>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</si>
  <si>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</si>
  <si>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</si>
  <si>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</si>
  <si>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</si>
  <si>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</si>
  <si>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</si>
  <si>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</si>
  <si>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</si>
  <si>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</si>
  <si>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</si>
  <si>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</si>
  <si>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</si>
  <si>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</si>
  <si>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</si>
  <si>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</si>
  <si>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</si>
  <si>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</si>
  <si>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</si>
  <si>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</si>
  <si>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</si>
  <si>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</si>
  <si>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</si>
  <si>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</si>
  <si>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</si>
  <si>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</si>
  <si>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</si>
  <si>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</si>
  <si>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</si>
  <si>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</si>
  <si>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</si>
  <si>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</si>
  <si>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</si>
  <si>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</si>
  <si>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</si>
  <si>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</si>
  <si>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</si>
  <si>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</si>
  <si>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</si>
  <si>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</si>
  <si>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</si>
  <si>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</si>
  <si>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</si>
  <si>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</si>
  <si>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</si>
  <si>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</si>
  <si>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</si>
  <si>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</si>
  <si>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</si>
  <si>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</si>
  <si>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</si>
  <si>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</si>
  <si>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</si>
  <si>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</si>
  <si>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</si>
  <si>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</si>
  <si>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</si>
  <si>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</si>
  <si>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</si>
  <si>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</si>
  <si>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</si>
  <si>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</si>
  <si>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</si>
  <si>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</si>
  <si>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</si>
  <si>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</si>
  <si>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</si>
  <si>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</si>
  <si>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</si>
  <si>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</si>
  <si>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</si>
  <si>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</si>
  <si>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</si>
  <si>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</si>
  <si>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</si>
  <si>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</si>
  <si>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</si>
  <si>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</si>
  <si>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</si>
  <si>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</si>
  <si>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</si>
  <si>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</si>
  <si>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</si>
  <si>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</si>
  <si>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</si>
  <si>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</si>
  <si>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</si>
  <si>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</si>
  <si>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</si>
  <si>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</si>
  <si>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</si>
  <si>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</si>
  <si>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</si>
  <si>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</si>
  <si>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</si>
  <si>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</si>
  <si>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</si>
  <si>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</si>
  <si>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</si>
  <si>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</si>
  <si>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</si>
  <si>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</si>
  <si>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</si>
  <si>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</si>
  <si>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</si>
  <si>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</si>
  <si>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</si>
  <si>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</si>
  <si>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</si>
  <si>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</si>
  <si>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</si>
  <si>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</si>
  <si>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</si>
  <si>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</si>
  <si>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</si>
  <si>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</si>
  <si>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</si>
  <si>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</si>
  <si>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</si>
  <si>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</si>
  <si>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</si>
  <si>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</si>
  <si>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</si>
  <si>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</si>
  <si>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</si>
  <si>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</si>
  <si>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</si>
  <si>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</si>
  <si>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</si>
  <si>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</si>
  <si>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</si>
  <si>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</si>
  <si>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</si>
  <si>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</si>
  <si>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</si>
  <si>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</si>
  <si>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</si>
  <si>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</si>
  <si>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</si>
  <si>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</si>
  <si>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</si>
  <si>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</si>
  <si>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</si>
  <si>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</si>
  <si>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</si>
  <si>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</si>
  <si>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</si>
  <si>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</si>
  <si>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</si>
  <si>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</si>
  <si>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</si>
  <si>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</si>
  <si>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</si>
  <si>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</si>
  <si>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</si>
  <si>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</si>
  <si>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</si>
  <si>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</si>
  <si>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</si>
  <si>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</si>
  <si>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</si>
  <si>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</si>
  <si>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</si>
  <si>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</si>
  <si>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</si>
  <si>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</si>
  <si>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</si>
  <si>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</si>
  <si>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</si>
  <si>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</si>
  <si>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</si>
  <si>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</si>
  <si>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</si>
  <si>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</si>
  <si>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</si>
  <si>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</si>
  <si>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</si>
  <si>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</si>
  <si>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</si>
  <si>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</si>
  <si>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</si>
  <si>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</si>
  <si>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</si>
  <si>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</si>
  <si>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</si>
  <si>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</si>
  <si>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</si>
  <si>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</si>
  <si>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</si>
  <si>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</si>
  <si>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</si>
  <si>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</si>
  <si>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</si>
  <si>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</si>
  <si>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</si>
  <si>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</si>
  <si>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</si>
  <si>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</si>
  <si>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</si>
  <si>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</si>
  <si>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</si>
  <si>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</si>
  <si>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</si>
  <si>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</si>
  <si>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</si>
  <si>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</si>
  <si>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</si>
  <si>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</si>
  <si>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</si>
  <si>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</si>
  <si>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</si>
  <si>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</si>
  <si>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</si>
  <si>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</si>
  <si>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</si>
  <si>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</si>
  <si>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</si>
  <si>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</si>
  <si>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</si>
  <si>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</si>
  <si>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</si>
  <si>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</si>
  <si>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</si>
  <si>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</si>
  <si>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</si>
  <si>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</si>
  <si>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</si>
  <si>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</si>
  <si>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</si>
  <si>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</si>
  <si>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</si>
  <si>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</si>
  <si>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</si>
  <si>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</si>
  <si>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</si>
  <si>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</si>
  <si>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</si>
  <si>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</si>
  <si>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</si>
  <si>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</si>
  <si>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</si>
  <si>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</si>
  <si>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</si>
  <si>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</si>
  <si>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</si>
  <si>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</si>
  <si>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</si>
  <si>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</si>
  <si>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</si>
  <si>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</si>
  <si>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</si>
  <si>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</si>
  <si>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</si>
  <si>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</si>
  <si>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</si>
  <si>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</si>
  <si>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</si>
  <si>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</si>
  <si>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</si>
  <si>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</si>
  <si>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</si>
  <si>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</si>
  <si>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</si>
  <si>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</si>
  <si>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</si>
  <si>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</si>
  <si>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</si>
  <si>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</si>
  <si>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</si>
  <si>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</si>
  <si>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</si>
  <si>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</si>
  <si>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</si>
  <si>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</si>
  <si>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</si>
  <si>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</si>
  <si>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</si>
  <si>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</si>
  <si>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</si>
  <si>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</si>
  <si>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</si>
  <si>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</si>
  <si>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</si>
  <si>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</si>
  <si>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</si>
  <si>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</si>
  <si>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</si>
  <si>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</si>
  <si>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</si>
  <si>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</si>
  <si>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</si>
  <si>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</si>
  <si>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</si>
  <si>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</si>
  <si>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</si>
  <si>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</si>
  <si>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</si>
  <si>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</si>
  <si>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</si>
  <si>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</si>
  <si>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</si>
  <si>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</si>
  <si>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</si>
  <si>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</si>
  <si>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</si>
  <si>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</si>
  <si>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</si>
  <si>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</si>
  <si>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</si>
  <si>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</si>
  <si>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</si>
  <si>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</si>
  <si>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</si>
  <si>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</si>
  <si>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</si>
  <si>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</si>
  <si>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</si>
  <si>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</si>
  <si>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</si>
  <si>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</si>
  <si>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</si>
  <si>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</si>
  <si>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</si>
  <si>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</si>
  <si>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</si>
  <si>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</si>
  <si>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</si>
  <si>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</si>
  <si>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</si>
  <si>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</si>
  <si>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</si>
  <si>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</si>
  <si>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</si>
  <si>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</si>
  <si>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</si>
  <si>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</si>
  <si>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</si>
  <si>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</si>
  <si>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</si>
  <si>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</si>
  <si>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</si>
  <si>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</si>
  <si>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</si>
  <si>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</si>
  <si>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</si>
  <si>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</si>
  <si>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</si>
  <si>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</si>
  <si>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</si>
  <si>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</si>
  <si>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</si>
  <si>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</si>
  <si>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</si>
  <si>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</si>
  <si>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</si>
  <si>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</si>
  <si>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</si>
  <si>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</si>
  <si>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</si>
  <si>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</si>
  <si>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</si>
  <si>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</si>
  <si>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</si>
  <si>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</si>
  <si>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</si>
  <si>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</si>
  <si>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</si>
  <si>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</si>
  <si>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</si>
  <si>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</si>
  <si>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</si>
  <si>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</si>
  <si>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</si>
  <si>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</si>
  <si>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</si>
  <si>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</si>
  <si>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</si>
  <si>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</si>
  <si>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</si>
  <si>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</si>
  <si>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</si>
  <si>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</si>
  <si>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</si>
  <si>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</si>
  <si>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</si>
  <si>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</si>
  <si>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</si>
  <si>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</si>
  <si>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</si>
  <si>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</si>
  <si>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</si>
  <si>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</si>
  <si>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</si>
  <si>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</si>
  <si>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</si>
  <si>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</si>
  <si>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</si>
  <si>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</si>
  <si>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</si>
  <si>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</si>
  <si>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</si>
  <si>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</si>
  <si>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</si>
  <si>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</si>
  <si>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</si>
  <si>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</si>
  <si>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</si>
  <si>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</si>
  <si>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</si>
  <si>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</si>
  <si>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</si>
  <si>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</si>
  <si>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</si>
  <si>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</si>
  <si>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</si>
  <si>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</si>
  <si>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</si>
  <si>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</si>
  <si>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</si>
  <si>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</si>
  <si>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</si>
  <si>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</si>
  <si>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</si>
  <si>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</si>
  <si>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</si>
  <si>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</si>
  <si>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</si>
  <si>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</si>
  <si>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</si>
  <si>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</si>
  <si>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</si>
  <si>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</si>
  <si>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</si>
  <si>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</si>
  <si>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</si>
  <si>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</si>
  <si>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</si>
  <si>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</si>
  <si>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</si>
  <si>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</si>
  <si>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</si>
  <si>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</si>
  <si>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</si>
  <si>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</si>
  <si>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</si>
  <si>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</si>
  <si>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</si>
  <si>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</si>
  <si>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</si>
  <si>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</si>
  <si>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</si>
  <si>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</si>
  <si>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</si>
  <si>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</si>
  <si>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</si>
  <si>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</si>
  <si>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</si>
  <si>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</si>
  <si>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</si>
  <si>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</si>
  <si>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</si>
  <si>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</si>
  <si>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</si>
  <si>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</si>
  <si>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</si>
  <si>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</si>
  <si>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</si>
  <si>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</si>
  <si>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</si>
  <si>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</si>
  <si>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</si>
  <si>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</si>
  <si>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</si>
  <si>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</si>
  <si>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</si>
  <si>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</si>
  <si>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</si>
  <si>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</si>
  <si>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</si>
  <si>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</si>
  <si>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</si>
  <si>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</si>
  <si>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</si>
  <si>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</si>
  <si>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</si>
  <si>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</si>
  <si>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</si>
  <si>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</si>
  <si>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</si>
  <si>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</si>
  <si>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</si>
  <si>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</si>
  <si>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</si>
  <si>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</si>
  <si>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</si>
  <si>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</si>
  <si>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</si>
  <si>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</si>
  <si>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</si>
  <si>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</si>
  <si>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</si>
  <si>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</si>
  <si>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</si>
  <si>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</si>
  <si>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</si>
  <si>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</si>
  <si>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</si>
  <si>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</si>
  <si>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</si>
  <si>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</si>
  <si>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</si>
  <si>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</si>
  <si>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</si>
  <si>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</si>
  <si>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</si>
  <si>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</si>
  <si>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</si>
  <si>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</si>
  <si>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</si>
  <si>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</si>
  <si>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</si>
  <si>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</si>
  <si>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</si>
  <si>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</si>
  <si>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</si>
  <si>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</si>
  <si>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</si>
  <si>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</si>
  <si>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</si>
  <si>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</si>
  <si>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</si>
  <si>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</si>
  <si>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</si>
  <si>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</si>
  <si>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</si>
  <si>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</si>
  <si>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</si>
  <si>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</si>
  <si>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</si>
  <si>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</si>
  <si>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</si>
  <si>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</si>
  <si>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</si>
  <si>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</si>
  <si>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</si>
  <si>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</si>
  <si>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</si>
  <si>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</si>
  <si>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</si>
  <si>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</si>
  <si>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</si>
  <si>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</si>
  <si>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</si>
  <si>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</si>
  <si>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</si>
  <si>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</si>
  <si>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</si>
  <si>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</si>
  <si>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</si>
  <si>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</si>
  <si>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</si>
  <si>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</si>
  <si>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</si>
  <si>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</si>
  <si>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</si>
  <si>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</si>
  <si>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</si>
  <si>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</si>
  <si>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</si>
  <si>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</si>
  <si>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</si>
  <si>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</si>
  <si>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</si>
  <si>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</si>
  <si>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</si>
  <si>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</si>
  <si>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</si>
  <si>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</si>
  <si>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</si>
  <si>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</si>
  <si>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</si>
  <si>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</si>
  <si>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</si>
  <si>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</si>
  <si>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</si>
  <si>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</si>
  <si>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</si>
  <si>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</si>
  <si>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</si>
  <si>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</si>
  <si>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</si>
  <si>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</si>
  <si>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</si>
  <si>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</si>
  <si>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</si>
  <si>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</si>
  <si>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</si>
  <si>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</si>
  <si>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</si>
  <si>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</si>
  <si>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</si>
  <si>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</si>
  <si>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</si>
  <si>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</si>
  <si>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</si>
  <si>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</si>
  <si>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</si>
  <si>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</si>
  <si>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</si>
  <si>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</si>
  <si>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</si>
  <si>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</si>
  <si>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</si>
  <si>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</si>
  <si>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</si>
  <si>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</si>
  <si>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</si>
  <si>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</si>
  <si>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</si>
  <si>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</si>
  <si>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</si>
  <si>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</si>
  <si>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</si>
  <si>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</si>
  <si>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</si>
  <si>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</si>
  <si>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</si>
  <si>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</si>
  <si>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</si>
  <si>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</si>
  <si>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</si>
  <si>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</si>
  <si>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</si>
  <si>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</si>
  <si>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</si>
  <si>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</si>
  <si>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</si>
  <si>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</si>
  <si>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</si>
  <si>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</si>
  <si>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</si>
  <si>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</si>
  <si>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</si>
  <si>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</si>
  <si>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</si>
  <si>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</si>
  <si>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</si>
  <si>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</si>
  <si>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</si>
  <si>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</si>
  <si>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</si>
  <si>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</si>
  <si>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</si>
  <si>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</si>
  <si>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</si>
  <si>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</si>
  <si>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</si>
  <si>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</si>
  <si>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</si>
  <si>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</si>
  <si>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</si>
  <si>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</si>
  <si>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</si>
  <si>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</si>
  <si>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</si>
  <si>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</si>
  <si>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</si>
  <si>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</si>
  <si>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</si>
  <si>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</si>
  <si>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</si>
  <si>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</si>
  <si>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</si>
  <si>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</si>
  <si>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</si>
  <si>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</si>
  <si>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</si>
  <si>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</si>
  <si>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</si>
  <si>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</si>
  <si>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</si>
  <si>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</si>
  <si>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</si>
  <si>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</si>
  <si>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</si>
  <si>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</si>
  <si>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</si>
  <si>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</si>
  <si>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</si>
  <si>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</si>
  <si>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</si>
  <si>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</si>
  <si>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</si>
  <si>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</si>
  <si>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</si>
  <si>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</si>
  <si>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</si>
  <si>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</si>
  <si>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</si>
  <si>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</si>
  <si>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</si>
  <si>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</si>
  <si>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</si>
  <si>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</si>
  <si>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</si>
  <si>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</si>
  <si>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</si>
  <si>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</si>
  <si>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</si>
  <si>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</si>
  <si>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</si>
  <si>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</si>
  <si>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</si>
  <si>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</si>
  <si>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</si>
  <si>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</si>
  <si>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</si>
  <si>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</si>
  <si>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</si>
  <si>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</si>
  <si>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</si>
  <si>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</si>
  <si>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</si>
  <si>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</si>
  <si>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</si>
  <si>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</si>
  <si>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</si>
  <si>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</si>
  <si>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</si>
  <si>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</si>
  <si>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</si>
  <si>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</si>
  <si>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</si>
  <si>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</si>
  <si>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</si>
  <si>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</si>
  <si>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</si>
  <si>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</si>
  <si>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</si>
  <si>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</si>
  <si>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</si>
  <si>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</si>
  <si>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</si>
  <si>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</si>
  <si>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</si>
  <si>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</si>
  <si>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</si>
  <si>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</si>
  <si>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</si>
  <si>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</si>
  <si>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</si>
  <si>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</si>
  <si>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</si>
  <si>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</si>
  <si>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</si>
  <si>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</si>
  <si>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</si>
  <si>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</si>
  <si>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</si>
  <si>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</si>
  <si>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</si>
  <si>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</si>
  <si>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</si>
  <si>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</si>
  <si>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</si>
  <si>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</si>
  <si>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</si>
  <si>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</si>
  <si>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</si>
  <si>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</si>
  <si>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</si>
  <si>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</si>
  <si>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</si>
  <si>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</si>
  <si>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</si>
  <si>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</si>
  <si>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</si>
  <si>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</si>
  <si>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</si>
  <si>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</si>
  <si>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</si>
  <si>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</si>
  <si>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</si>
  <si>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</si>
  <si>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</si>
  <si>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</si>
  <si>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</si>
  <si>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</si>
  <si>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</si>
  <si>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</si>
  <si>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</si>
  <si>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</si>
  <si>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</si>
  <si>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</si>
  <si>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</si>
  <si>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</si>
  <si>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</si>
  <si>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</si>
  <si>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</si>
  <si>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</si>
  <si>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</si>
  <si>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</si>
  <si>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</si>
  <si>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</si>
  <si>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</si>
  <si>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</si>
  <si>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</si>
  <si>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</si>
  <si>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</si>
  <si>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</si>
  <si>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</si>
  <si>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</si>
  <si>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</si>
  <si>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</si>
  <si>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</si>
  <si>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</si>
  <si>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</si>
  <si>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</si>
  <si>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</si>
  <si>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</si>
  <si>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</si>
  <si>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</si>
  <si>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</si>
  <si>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</si>
  <si>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</si>
  <si>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</si>
  <si>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</si>
  <si>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</si>
  <si>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</si>
  <si>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</si>
  <si>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</si>
  <si>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</si>
  <si>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</si>
  <si>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</si>
  <si>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</si>
  <si>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</si>
  <si>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</si>
  <si>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</si>
  <si>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</si>
  <si>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</si>
  <si>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</si>
  <si>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</si>
  <si>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</si>
  <si>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</si>
  <si>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</si>
  <si>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</si>
  <si>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</si>
  <si>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</si>
  <si>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</si>
  <si>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</si>
  <si>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</si>
  <si>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</si>
  <si>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</si>
  <si>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</si>
  <si>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</si>
  <si>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</si>
  <si>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</si>
  <si>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</si>
  <si>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</si>
  <si>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</si>
  <si>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</si>
  <si>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</si>
  <si>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</si>
  <si>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</si>
  <si>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</si>
  <si>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</si>
  <si>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</si>
  <si>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</si>
  <si>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</si>
  <si>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</si>
  <si>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</si>
  <si>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</si>
  <si>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</si>
  <si>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</si>
  <si>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</si>
  <si>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</si>
  <si>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</si>
  <si>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</si>
  <si>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</si>
  <si>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</si>
  <si>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</si>
  <si>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</si>
  <si>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</si>
  <si>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</si>
  <si>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</si>
  <si>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</si>
  <si>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</si>
  <si>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</si>
  <si>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</si>
  <si>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</si>
  <si>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</si>
  <si>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</si>
  <si>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</si>
  <si>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</si>
  <si>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</si>
  <si>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</si>
  <si>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</si>
  <si>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</si>
  <si>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</si>
  <si>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</si>
  <si>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</si>
  <si>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</si>
  <si>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</si>
  <si>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</si>
  <si>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</si>
  <si>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</si>
  <si>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</si>
  <si>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</si>
  <si>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</si>
  <si>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</si>
  <si>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</si>
  <si>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</si>
  <si>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</si>
  <si>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</si>
  <si>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</si>
  <si>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</si>
  <si>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</si>
  <si>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</si>
  <si>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</si>
  <si>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</si>
  <si>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</si>
  <si>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</si>
  <si>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</si>
  <si>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</si>
  <si>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</si>
  <si>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</si>
  <si>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</si>
  <si>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</si>
  <si>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</si>
  <si>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</si>
  <si>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</si>
  <si>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</si>
  <si>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</si>
  <si>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</si>
  <si>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</si>
  <si>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</si>
  <si>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</si>
  <si>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</si>
  <si>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</si>
  <si>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</si>
  <si>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</si>
  <si>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</si>
  <si>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</si>
  <si>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</si>
  <si>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</si>
  <si>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</si>
  <si>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</si>
  <si>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</si>
  <si>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</si>
  <si>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</si>
  <si>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</si>
  <si>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</si>
  <si>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</si>
  <si>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</si>
  <si>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</si>
  <si>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</si>
  <si>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</si>
  <si>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</si>
  <si>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</si>
  <si>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</si>
  <si>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</si>
  <si>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</si>
  <si>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</si>
  <si>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</si>
  <si>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</si>
  <si>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</si>
  <si>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</si>
  <si>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</si>
  <si>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</si>
  <si>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</si>
  <si>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</si>
  <si>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</si>
  <si>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</si>
  <si>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</si>
  <si>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</si>
  <si>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</si>
  <si>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</si>
  <si>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</si>
  <si>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</si>
  <si>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</si>
  <si>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</si>
  <si>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</si>
  <si>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</si>
  <si>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</si>
  <si>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</si>
  <si>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</si>
  <si>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</si>
  <si>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</si>
  <si>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</si>
  <si>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</si>
  <si>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</si>
  <si>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</si>
  <si>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</si>
  <si>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</si>
  <si>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</si>
  <si>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</si>
  <si>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</si>
  <si>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</si>
  <si>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</si>
  <si>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</si>
  <si>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</si>
  <si>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</si>
  <si>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</si>
  <si>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</si>
  <si>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</si>
  <si>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</si>
  <si>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</si>
  <si>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</si>
  <si>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</si>
  <si>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</si>
  <si>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</si>
  <si>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</si>
  <si>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</si>
  <si>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</si>
  <si>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</si>
  <si>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</si>
  <si>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</si>
  <si>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</si>
  <si>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</si>
  <si>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</si>
  <si>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</si>
  <si>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</si>
  <si>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</si>
  <si>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</si>
  <si>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</si>
  <si>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</si>
  <si>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</si>
  <si>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</si>
  <si>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</si>
  <si>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</si>
  <si>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</si>
  <si>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</si>
  <si>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</si>
  <si>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</si>
  <si>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</si>
  <si>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</si>
  <si>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</si>
  <si>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</si>
  <si>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</si>
  <si>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</si>
  <si>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</si>
  <si>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</si>
  <si>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</si>
  <si>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</si>
  <si>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</si>
  <si>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</si>
  <si>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</si>
  <si>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</si>
  <si>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</si>
  <si>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</si>
  <si>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</si>
  <si>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</si>
  <si>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</si>
  <si>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</si>
  <si>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</si>
  <si>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</si>
  <si>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</si>
  <si>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</si>
  <si>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</si>
  <si>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</si>
  <si>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</si>
  <si>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</si>
  <si>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</si>
  <si>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</si>
  <si>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</si>
  <si>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</si>
  <si>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</si>
  <si>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</si>
  <si>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</si>
  <si>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</si>
  <si>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</si>
  <si>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</si>
  <si>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</si>
  <si>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</si>
  <si>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</si>
  <si>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</si>
  <si>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</si>
  <si>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</si>
  <si>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</si>
  <si>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</si>
  <si>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</si>
  <si>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</si>
  <si>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</si>
  <si>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</si>
  <si>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</si>
  <si>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</si>
  <si>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</si>
  <si>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</si>
  <si>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</si>
  <si>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</si>
  <si>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</si>
  <si>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</si>
  <si>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</si>
  <si>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</si>
  <si>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</si>
  <si>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</si>
  <si>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</si>
  <si>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</si>
  <si>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</si>
  <si>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</si>
  <si>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</si>
  <si>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</si>
  <si>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</si>
  <si>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</si>
  <si>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</si>
  <si>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</si>
  <si>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</si>
  <si>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</si>
  <si>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</si>
  <si>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</si>
  <si>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</si>
  <si>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</si>
  <si>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</si>
  <si>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</si>
  <si>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</si>
  <si>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</si>
  <si>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</si>
  <si>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</si>
  <si>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</si>
  <si>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</si>
  <si>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</si>
  <si>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</si>
  <si>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</si>
  <si>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</si>
  <si>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</si>
  <si>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</si>
  <si>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</si>
  <si>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</si>
  <si>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</si>
  <si>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</si>
  <si>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</si>
  <si>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</si>
  <si>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</si>
  <si>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</si>
  <si>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</si>
  <si>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</si>
  <si>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</si>
  <si>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</si>
  <si>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</si>
  <si>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</si>
  <si>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</si>
  <si>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</si>
  <si>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</si>
  <si>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</si>
  <si>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</si>
  <si>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</si>
  <si>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</si>
  <si>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</si>
  <si>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</si>
  <si>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</si>
  <si>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</si>
  <si>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</si>
  <si>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</si>
  <si>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</si>
  <si>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</si>
  <si>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</si>
  <si>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</si>
  <si>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</si>
  <si>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</si>
  <si>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</si>
  <si>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</si>
  <si>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</si>
  <si>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</si>
  <si>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</si>
  <si>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</si>
  <si>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</si>
  <si>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</si>
  <si>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</si>
  <si>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</si>
  <si>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</si>
  <si>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</si>
  <si>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</si>
  <si>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</si>
  <si>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</si>
  <si>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</si>
  <si>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</si>
  <si>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</si>
  <si>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</si>
  <si>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</si>
  <si>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</si>
  <si>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</si>
  <si>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</si>
  <si>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</si>
  <si>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</si>
  <si>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</si>
  <si>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</si>
  <si>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</si>
  <si>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</si>
  <si>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</si>
  <si>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</si>
  <si>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</si>
  <si>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</si>
  <si>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</si>
  <si>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</si>
  <si>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</si>
  <si>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</si>
  <si>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</si>
  <si>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</si>
  <si>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</si>
  <si>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</si>
  <si>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</si>
  <si>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</si>
  <si>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</si>
  <si>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</si>
  <si>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</si>
  <si>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</si>
  <si>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</si>
  <si>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</si>
  <si>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</si>
  <si>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</si>
  <si>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</si>
  <si>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</si>
  <si>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</si>
  <si>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</si>
  <si>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</si>
  <si>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</si>
  <si>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</si>
  <si>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</si>
  <si>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</si>
  <si>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</si>
  <si>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</si>
  <si>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</si>
  <si>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</si>
  <si>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</si>
  <si>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</si>
  <si>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</si>
  <si>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</si>
  <si>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</si>
  <si>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</si>
  <si>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</si>
  <si>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</si>
  <si>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</si>
  <si>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</si>
  <si>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</si>
  <si>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</si>
  <si>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</si>
  <si>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</si>
  <si>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</si>
  <si>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</si>
  <si>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</si>
  <si>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</si>
  <si>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</si>
  <si>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</si>
  <si>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</si>
  <si>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</si>
  <si>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</si>
  <si>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</si>
  <si>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</si>
  <si>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</si>
  <si>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</si>
  <si>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</si>
  <si>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</si>
  <si>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</si>
  <si>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</si>
  <si>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</si>
  <si>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</si>
  <si>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</si>
  <si>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</si>
  <si>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</si>
  <si>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</si>
  <si>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</si>
  <si>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</si>
  <si>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</si>
  <si>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</si>
  <si>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</si>
  <si>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</si>
  <si>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</si>
  <si>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</si>
  <si>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</si>
  <si>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</si>
  <si>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</si>
  <si>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</si>
  <si>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</si>
  <si>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</si>
  <si>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</si>
  <si>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</si>
  <si>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</si>
  <si>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</si>
  <si>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</si>
  <si>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</si>
  <si>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</si>
  <si>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</si>
  <si>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</si>
  <si>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</si>
  <si>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</si>
  <si>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</si>
  <si>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</si>
  <si>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</si>
  <si>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</si>
  <si>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</si>
  <si>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</si>
  <si>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</si>
  <si>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</si>
  <si>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</si>
  <si>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</si>
  <si>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</si>
  <si>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</si>
  <si>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</si>
  <si>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</si>
  <si>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</si>
  <si>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</si>
  <si>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</si>
  <si>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</si>
  <si>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</si>
  <si>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</si>
  <si>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</si>
  <si>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</si>
  <si>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</si>
  <si>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</si>
  <si>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</si>
  <si>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</si>
  <si>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</si>
  <si>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</si>
  <si>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</si>
  <si>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</si>
  <si>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</si>
  <si>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</si>
  <si>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</si>
  <si>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</si>
  <si>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</si>
  <si>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</si>
  <si>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</si>
  <si>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</si>
  <si>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</si>
  <si>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</si>
  <si>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</si>
  <si>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</si>
  <si>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</si>
  <si>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</si>
  <si>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</si>
  <si>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</si>
  <si>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</si>
  <si>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</si>
  <si>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</si>
  <si>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</si>
  <si>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</si>
  <si>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</si>
  <si>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</si>
  <si>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</si>
  <si>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</si>
  <si>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</si>
  <si>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</si>
  <si>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</si>
  <si>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</si>
  <si>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</si>
  <si>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</si>
  <si>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</si>
  <si>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</si>
  <si>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</si>
  <si>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</si>
  <si>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</si>
  <si>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</si>
  <si>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</si>
  <si>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</si>
  <si>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</si>
  <si>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</si>
  <si>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</si>
  <si>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</si>
  <si>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</si>
  <si>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</si>
  <si>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</si>
  <si>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</si>
  <si>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</si>
  <si>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</si>
  <si>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</si>
  <si>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</si>
  <si>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</si>
  <si>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</si>
  <si>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</si>
  <si>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</si>
  <si>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</si>
  <si>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</si>
  <si>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</si>
  <si>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</si>
  <si>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</si>
  <si>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</si>
  <si>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</si>
  <si>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</si>
  <si>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</si>
  <si>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</si>
  <si>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</si>
  <si>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</si>
  <si>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</si>
  <si>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</si>
  <si>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</si>
  <si>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</si>
  <si>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</si>
  <si>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</si>
  <si>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</si>
  <si>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</si>
  <si>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</si>
  <si>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</si>
  <si>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</si>
  <si>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</si>
  <si>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</si>
  <si>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</si>
  <si>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</si>
  <si>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</si>
  <si>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</si>
  <si>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</si>
  <si>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</si>
  <si>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</si>
  <si>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</si>
  <si>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</si>
  <si>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</si>
  <si>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</si>
  <si>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</si>
  <si>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</si>
  <si>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</si>
  <si>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</si>
  <si>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</si>
  <si>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</si>
  <si>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</si>
  <si>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</si>
  <si>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</si>
  <si>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</si>
  <si>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</si>
  <si>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</si>
  <si>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</si>
  <si>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</si>
  <si>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</si>
  <si>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</si>
  <si>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</si>
  <si>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</si>
  <si>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</si>
  <si>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</si>
  <si>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</si>
  <si>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</si>
  <si>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</si>
  <si>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</si>
  <si>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</si>
  <si>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</si>
  <si>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</si>
  <si>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</si>
  <si>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</si>
  <si>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</si>
  <si>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</si>
  <si>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</si>
  <si>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</si>
  <si>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</si>
  <si>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</si>
  <si>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</si>
  <si>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</si>
  <si>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</si>
  <si>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</si>
  <si>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</si>
  <si>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</si>
  <si>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</si>
  <si>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</si>
  <si>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</si>
  <si>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</si>
  <si>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</si>
  <si>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</si>
  <si>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</si>
  <si>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</si>
  <si>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</si>
  <si>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</si>
  <si>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</si>
  <si>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</si>
  <si>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</si>
  <si>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</si>
  <si>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</si>
  <si>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</si>
  <si>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</si>
  <si>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</si>
  <si>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</si>
  <si>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</si>
  <si>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</si>
  <si>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</si>
  <si>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</si>
  <si>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</si>
  <si>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</si>
  <si>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</si>
  <si>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</si>
  <si>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</si>
  <si>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</si>
  <si>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</si>
  <si>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</si>
  <si>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</si>
  <si>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</si>
  <si>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</si>
  <si>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</si>
  <si>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</si>
  <si>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</si>
  <si>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</si>
  <si>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</si>
  <si>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</si>
  <si>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</si>
  <si>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</si>
  <si>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</si>
  <si>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</si>
  <si>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</si>
  <si>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</si>
  <si>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</si>
  <si>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</si>
  <si>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</si>
  <si>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</si>
  <si>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</si>
  <si>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</si>
  <si>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</si>
  <si>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</si>
  <si>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</si>
  <si>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</si>
  <si>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</si>
  <si>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</si>
  <si>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</si>
  <si>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</si>
  <si>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</si>
  <si>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</si>
  <si>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</si>
  <si>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</si>
  <si>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</si>
  <si>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</si>
  <si>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</si>
  <si>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</si>
  <si>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</si>
  <si>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</si>
  <si>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</si>
  <si>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</si>
  <si>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</si>
  <si>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</si>
  <si>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</si>
  <si>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</si>
  <si>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</si>
  <si>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</si>
  <si>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</si>
  <si>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</si>
  <si>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</si>
  <si>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</si>
  <si>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</si>
  <si>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</si>
  <si>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</si>
  <si>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</si>
  <si>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</si>
  <si>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</si>
  <si>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</si>
  <si>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</si>
  <si>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</si>
  <si>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</si>
  <si>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</si>
  <si>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</si>
  <si>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</si>
  <si>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</si>
  <si>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</si>
  <si>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</si>
  <si>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</si>
  <si>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</si>
  <si>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</si>
  <si>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</si>
  <si>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</si>
  <si>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</si>
  <si>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</si>
  <si>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</si>
  <si>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</si>
  <si>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</si>
  <si>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</si>
  <si>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</si>
  <si>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</si>
  <si>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</si>
  <si>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</si>
  <si>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</si>
  <si>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</si>
  <si>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</si>
  <si>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</si>
  <si>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</si>
  <si>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</si>
  <si>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</si>
  <si>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</si>
  <si>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</si>
  <si>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</si>
  <si>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</si>
  <si>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</si>
  <si>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</si>
  <si>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</si>
  <si>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</si>
  <si>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</si>
  <si>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</si>
  <si>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</si>
  <si>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</si>
  <si>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</si>
  <si>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</si>
  <si>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</si>
  <si>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</si>
  <si>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</si>
  <si>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</si>
  <si>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</si>
  <si>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</si>
  <si>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</si>
  <si>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</si>
  <si>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</si>
  <si>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</si>
  <si>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</si>
  <si>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</si>
  <si>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</si>
  <si>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</si>
  <si>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</si>
  <si>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</si>
  <si>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</si>
  <si>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</si>
  <si>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</si>
  <si>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</si>
  <si>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</si>
  <si>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</si>
  <si>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</si>
  <si>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</si>
  <si>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</si>
  <si>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</si>
  <si>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</si>
  <si>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</si>
  <si>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</si>
  <si>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</si>
  <si>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</si>
  <si>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</si>
  <si>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</si>
  <si>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</si>
  <si>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</si>
  <si>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</si>
  <si>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</si>
  <si>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</si>
  <si>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</si>
  <si>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</si>
  <si>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</si>
  <si>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</si>
  <si>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</si>
  <si>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</si>
  <si>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</si>
  <si>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</si>
  <si>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</si>
  <si>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</si>
  <si>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</si>
  <si>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</si>
  <si>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</si>
  <si>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</si>
  <si>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</si>
  <si>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</si>
  <si>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</si>
  <si>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</si>
  <si>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</si>
  <si>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</si>
  <si>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</si>
  <si>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</si>
  <si>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</si>
  <si>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</si>
  <si>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</si>
  <si>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</si>
  <si>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</si>
  <si>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</si>
  <si>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</si>
  <si>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</si>
  <si>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</si>
  <si>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</si>
  <si>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</si>
  <si>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</si>
  <si>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</si>
  <si>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</si>
  <si>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</si>
  <si>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</si>
  <si>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</si>
  <si>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</si>
  <si>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</si>
  <si>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</si>
  <si>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</si>
  <si>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</si>
  <si>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</si>
  <si>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</si>
  <si>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</si>
  <si>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</si>
  <si>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</si>
  <si>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</si>
  <si>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</si>
  <si>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</si>
  <si>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</si>
  <si>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</si>
  <si>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</si>
  <si>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</si>
  <si>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</si>
  <si>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</si>
  <si>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</si>
  <si>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</si>
  <si>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</si>
  <si>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</si>
  <si>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</si>
  <si>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</si>
  <si>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</si>
  <si>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</si>
  <si>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</si>
  <si>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</si>
  <si>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</si>
  <si>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</si>
  <si>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</si>
  <si>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</si>
  <si>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</si>
  <si>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</si>
  <si>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</si>
  <si>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</si>
  <si>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</si>
  <si>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</si>
  <si>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</si>
  <si>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</si>
  <si>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</si>
  <si>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</si>
  <si>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</si>
  <si>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</si>
  <si>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</si>
  <si>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</si>
  <si>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</si>
  <si>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</si>
  <si>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</si>
  <si>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</si>
  <si>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</si>
  <si>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</si>
  <si>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</si>
  <si>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</si>
  <si>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</si>
  <si>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</si>
  <si>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</si>
  <si>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</si>
  <si>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</si>
  <si>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</si>
  <si>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</si>
  <si>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</si>
  <si>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</si>
  <si>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</si>
  <si>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</si>
  <si>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</si>
  <si>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</si>
  <si>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</si>
  <si>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</si>
  <si>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</si>
  <si>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</si>
  <si>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</si>
  <si>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</si>
  <si>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</si>
  <si>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</si>
  <si>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</si>
  <si>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</si>
  <si>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</si>
  <si>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</si>
  <si>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</si>
  <si>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</si>
  <si>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</si>
  <si>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</si>
  <si>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</si>
  <si>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</si>
  <si>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</si>
  <si>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</si>
  <si>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</si>
  <si>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</si>
  <si>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</si>
  <si>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</si>
  <si>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</si>
  <si>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</si>
  <si>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</si>
  <si>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</si>
  <si>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</si>
  <si>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</si>
  <si>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</si>
  <si>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</si>
  <si>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</si>
  <si>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</si>
  <si>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</si>
  <si>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</si>
  <si>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</si>
  <si>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</si>
  <si>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</si>
  <si>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</si>
  <si>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</si>
  <si>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</si>
  <si>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</si>
  <si>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</si>
  <si>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</si>
  <si>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</si>
  <si>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</si>
  <si>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</si>
  <si>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</si>
  <si>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</si>
  <si>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</si>
  <si>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</si>
  <si>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</si>
  <si>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</si>
  <si>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</si>
  <si>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</si>
  <si>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</si>
  <si>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</si>
  <si>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</si>
  <si>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</si>
  <si>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</si>
  <si>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</si>
  <si>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</si>
  <si>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</si>
  <si>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</si>
  <si>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</si>
  <si>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</si>
  <si>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</si>
  <si>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</si>
  <si>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</si>
  <si>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</si>
  <si>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</si>
  <si>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</si>
  <si>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</si>
  <si>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</si>
  <si>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</si>
  <si>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</si>
  <si>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</si>
  <si>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</si>
  <si>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</si>
  <si>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</si>
  <si>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</si>
  <si>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</si>
  <si>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</si>
  <si>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</si>
  <si>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</si>
  <si>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</si>
  <si>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</si>
  <si>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</si>
  <si>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</si>
  <si>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</si>
  <si>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</si>
  <si>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</si>
  <si>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</si>
  <si>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</si>
  <si>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</si>
  <si>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</si>
  <si>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</si>
  <si>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</si>
  <si>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</si>
  <si>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</si>
  <si>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</si>
  <si>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</si>
  <si>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</si>
  <si>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</si>
  <si>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</si>
  <si>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</si>
  <si>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</si>
  <si>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</si>
  <si>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</si>
  <si>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</si>
  <si>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</si>
  <si>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</si>
  <si>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</si>
  <si>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</si>
  <si>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</si>
  <si>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</si>
  <si>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</si>
  <si>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</si>
  <si>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</si>
  <si>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</si>
  <si>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</si>
  <si>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</si>
  <si>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</si>
  <si>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</si>
  <si>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</si>
  <si>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</si>
  <si>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</si>
  <si>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</si>
  <si>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</si>
  <si>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</si>
  <si>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</si>
  <si>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</si>
  <si>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</si>
  <si>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</si>
  <si>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</si>
  <si>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</si>
  <si>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</si>
  <si>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</si>
  <si>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</si>
  <si>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</si>
  <si>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</si>
  <si>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</si>
  <si>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</si>
  <si>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</si>
  <si>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</si>
  <si>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</si>
  <si>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</si>
  <si>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</si>
  <si>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</si>
  <si>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</si>
  <si>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</si>
  <si>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</si>
  <si>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</si>
  <si>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</si>
  <si>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</si>
  <si>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</si>
  <si>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</si>
  <si>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</si>
  <si>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</si>
  <si>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</si>
  <si>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</si>
  <si>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</si>
  <si>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</si>
  <si>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</si>
  <si>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</si>
  <si>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</si>
  <si>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</si>
  <si>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</si>
  <si>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</si>
  <si>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</si>
  <si>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</si>
  <si>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</si>
  <si>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</si>
  <si>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</si>
  <si>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</si>
  <si>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</si>
  <si>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</si>
  <si>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</si>
  <si>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</si>
  <si>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</si>
  <si>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</si>
  <si>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</si>
  <si>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</si>
  <si>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</si>
  <si>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</si>
  <si>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</si>
  <si>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</si>
  <si>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</si>
  <si>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</si>
  <si>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</si>
  <si>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</si>
  <si>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</si>
  <si>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</si>
  <si>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</si>
  <si>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</si>
  <si>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</si>
  <si>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</si>
  <si>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</si>
  <si>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</si>
  <si>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</si>
  <si>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</si>
  <si>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</si>
  <si>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</si>
  <si>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</si>
  <si>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</si>
  <si>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</si>
  <si>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</si>
  <si>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</si>
  <si>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</si>
  <si>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</si>
  <si>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</si>
  <si>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</si>
  <si>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</si>
  <si>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</si>
  <si>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</si>
  <si>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</si>
  <si>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</si>
  <si>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</si>
  <si>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</si>
  <si>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</si>
  <si>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</si>
  <si>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</si>
  <si>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</si>
  <si>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</si>
  <si>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</si>
  <si>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</si>
  <si>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</si>
  <si>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</si>
  <si>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</si>
  <si>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</si>
  <si>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</si>
  <si>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</si>
  <si>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</si>
  <si>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</si>
  <si>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</si>
  <si>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</si>
  <si>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</si>
  <si>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</si>
  <si>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</si>
  <si>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</si>
  <si>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</si>
  <si>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</si>
  <si>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</si>
  <si>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</si>
  <si>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</si>
  <si>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</si>
  <si>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</si>
  <si>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</si>
  <si>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</si>
  <si>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</si>
  <si>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</si>
  <si>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</si>
  <si>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</si>
  <si>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</si>
  <si>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</si>
  <si>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</si>
  <si>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</si>
  <si>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</si>
  <si>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</si>
  <si>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</si>
  <si>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</si>
  <si>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</si>
  <si>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</si>
  <si>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</si>
  <si>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</si>
  <si>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</si>
  <si>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</si>
  <si>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</si>
  <si>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</si>
  <si>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</si>
  <si>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</si>
  <si>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</si>
  <si>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</si>
  <si>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</si>
  <si>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</si>
  <si>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</si>
  <si>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</si>
  <si>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</si>
  <si>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</si>
  <si>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</si>
  <si>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</si>
  <si>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</si>
  <si>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</si>
  <si>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</si>
  <si>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</si>
  <si>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</si>
  <si>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</si>
  <si>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</si>
  <si>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</si>
  <si>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</si>
  <si>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</si>
  <si>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</si>
  <si>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</si>
  <si>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</si>
  <si>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</si>
  <si>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</si>
  <si>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</si>
  <si>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</si>
  <si>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</si>
  <si>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</si>
  <si>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</si>
  <si>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</si>
  <si>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</si>
  <si>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</si>
  <si>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</si>
  <si>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</si>
  <si>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</si>
  <si>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</si>
  <si>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</si>
  <si>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</si>
  <si>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</si>
  <si>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</si>
  <si>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</si>
  <si>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</si>
  <si>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</si>
  <si>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</si>
  <si>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</si>
  <si>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</si>
  <si>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</si>
  <si>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</si>
  <si>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</si>
  <si>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</si>
  <si>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</si>
  <si>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</si>
  <si>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</si>
  <si>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</si>
  <si>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</si>
  <si>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</si>
  <si>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</si>
  <si>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</si>
  <si>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</si>
  <si>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</si>
  <si>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</si>
  <si>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</si>
  <si>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</si>
  <si>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</si>
  <si>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</si>
  <si>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</si>
  <si>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</si>
  <si>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</si>
  <si>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</si>
  <si>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</si>
  <si>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</si>
  <si>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</si>
  <si>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</si>
  <si>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</si>
  <si>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</si>
  <si>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</si>
  <si>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</si>
  <si>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</si>
  <si>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</si>
  <si>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</si>
  <si>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</si>
  <si>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</si>
  <si>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</si>
  <si>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</si>
  <si>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</si>
  <si>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</si>
  <si>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</si>
  <si>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</si>
  <si>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</si>
  <si>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</si>
  <si>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</si>
  <si>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</si>
  <si>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</si>
  <si>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</si>
  <si>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</si>
  <si>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</si>
  <si>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</si>
  <si>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</si>
  <si>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</si>
  <si>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</si>
  <si>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</si>
  <si>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</si>
  <si>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</si>
  <si>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</si>
  <si>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</si>
  <si>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</si>
  <si>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</si>
  <si>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</si>
  <si>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</si>
  <si>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</si>
  <si>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</si>
  <si>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</si>
  <si>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</si>
  <si>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</si>
  <si>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</si>
  <si>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</si>
  <si>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</si>
  <si>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</si>
  <si>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</si>
  <si>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</si>
  <si>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</si>
  <si>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</si>
  <si>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</si>
  <si>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</si>
  <si>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</si>
  <si>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</si>
  <si>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</si>
  <si>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</si>
  <si>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</si>
  <si>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</si>
  <si>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</si>
  <si>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</si>
  <si>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</si>
  <si>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</si>
  <si>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</si>
  <si>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</si>
  <si>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</si>
  <si>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</si>
  <si>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</si>
  <si>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</si>
  <si>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</si>
  <si>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</si>
  <si>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</si>
  <si>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</si>
  <si>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</si>
  <si>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</si>
  <si>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</si>
  <si>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</si>
  <si>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</si>
  <si>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</si>
  <si>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</si>
  <si>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</si>
  <si>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</si>
  <si>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</si>
  <si>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</si>
  <si>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</si>
  <si>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</si>
  <si>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</si>
  <si>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</si>
  <si>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</si>
  <si>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</si>
  <si>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</si>
  <si>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</si>
  <si>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</si>
  <si>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</si>
  <si>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</si>
  <si>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</si>
  <si>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</si>
  <si>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</si>
  <si>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</si>
  <si>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</si>
  <si>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</si>
  <si>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</si>
  <si>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</si>
  <si>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</si>
  <si>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</si>
  <si>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</si>
  <si>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</si>
  <si>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</si>
  <si>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</si>
  <si>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</si>
  <si>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</si>
  <si>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</si>
  <si>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</si>
  <si>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</si>
  <si>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</si>
  <si>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</si>
  <si>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</si>
  <si>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</si>
  <si>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</si>
  <si>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</si>
  <si>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</si>
  <si>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</si>
  <si>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</si>
  <si>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</si>
  <si>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</si>
  <si>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</si>
  <si>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</si>
  <si>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</si>
  <si>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</si>
  <si>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</si>
  <si>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</si>
  <si>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</si>
  <si>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</si>
  <si>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</si>
  <si>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</si>
  <si>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</si>
  <si>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</si>
  <si>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</si>
  <si>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</si>
  <si>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</si>
  <si>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</si>
  <si>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</si>
  <si>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</si>
  <si>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</si>
  <si>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</si>
  <si>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</si>
  <si>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</si>
  <si>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</si>
  <si>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</si>
  <si>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</si>
  <si>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</si>
  <si>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</si>
  <si>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</si>
  <si>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</si>
  <si>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</si>
  <si>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</si>
  <si>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</si>
  <si>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</si>
  <si>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</si>
  <si>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</si>
  <si>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</si>
  <si>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</si>
  <si>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</si>
  <si>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</si>
  <si>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</si>
  <si>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</si>
  <si>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</si>
  <si>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</si>
  <si>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</si>
  <si>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</si>
  <si>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</si>
  <si>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</si>
  <si>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</si>
  <si>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</si>
  <si>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</si>
  <si>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</si>
  <si>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</si>
  <si>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</si>
  <si>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</si>
  <si>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</si>
  <si>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</si>
  <si>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</si>
  <si>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</si>
  <si>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</si>
  <si>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</si>
  <si>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</si>
  <si>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</si>
  <si>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</si>
  <si>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</si>
  <si>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</si>
  <si>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</si>
  <si>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</si>
  <si>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</si>
  <si>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</si>
  <si>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</si>
  <si>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</si>
  <si>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</si>
  <si>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</si>
  <si>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</si>
  <si>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</si>
  <si>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</si>
  <si>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</si>
  <si>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</si>
  <si>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</si>
  <si>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</si>
  <si>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</si>
  <si>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</si>
  <si>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</si>
  <si>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</si>
  <si>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</si>
  <si>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</si>
  <si>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</si>
  <si>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</si>
  <si>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</si>
  <si>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</si>
  <si>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</si>
  <si>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</si>
  <si>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</si>
  <si>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</si>
  <si>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</si>
  <si>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</si>
  <si>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</si>
  <si>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</si>
  <si>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</si>
  <si>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</si>
  <si>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</si>
  <si>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</si>
  <si>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</si>
  <si>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</si>
  <si>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</si>
  <si>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</si>
  <si>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</si>
  <si>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</si>
  <si>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</si>
  <si>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</si>
  <si>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</si>
  <si>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</si>
  <si>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</si>
  <si>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</si>
  <si>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</si>
  <si>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</si>
  <si>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</si>
  <si>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</si>
  <si>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</si>
  <si>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</si>
  <si>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</si>
  <si>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</si>
  <si>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</si>
  <si>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</si>
  <si>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</si>
  <si>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</si>
  <si>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</si>
  <si>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</si>
  <si>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</si>
  <si>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</si>
  <si>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</si>
  <si>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</si>
  <si>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</si>
  <si>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</si>
  <si>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</si>
  <si>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</si>
  <si>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</si>
  <si>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</si>
  <si>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</si>
  <si>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</si>
  <si>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</si>
  <si>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</si>
  <si>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</si>
  <si>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</si>
  <si>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</si>
  <si>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</si>
  <si>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</si>
  <si>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</si>
  <si>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</si>
  <si>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</si>
  <si>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</si>
  <si>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</si>
  <si>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</si>
  <si>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</si>
  <si>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</si>
  <si>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</si>
  <si>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</si>
  <si>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</si>
  <si>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</si>
  <si>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</si>
  <si>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</si>
  <si>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</si>
  <si>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</si>
  <si>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</si>
  <si>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</si>
  <si>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</si>
  <si>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</si>
  <si>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</si>
  <si>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</si>
  <si>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</si>
  <si>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</si>
  <si>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</si>
  <si>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</si>
  <si>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</si>
  <si>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</si>
  <si>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</si>
  <si>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</si>
  <si>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</si>
  <si>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</si>
  <si>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</si>
  <si>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</si>
  <si>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</si>
  <si>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</si>
  <si>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</si>
  <si>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</si>
  <si>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</si>
  <si>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</si>
  <si>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</si>
  <si>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</si>
  <si>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</si>
  <si>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</si>
  <si>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</si>
  <si>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</si>
  <si>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</si>
  <si>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</si>
  <si>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</si>
  <si>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</si>
  <si>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</si>
  <si>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</si>
  <si>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</si>
  <si>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</si>
  <si>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</si>
  <si>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</si>
  <si>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</si>
  <si>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</si>
  <si>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</si>
  <si>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</si>
  <si>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</si>
  <si>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</si>
  <si>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</si>
  <si>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</si>
  <si>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</si>
  <si>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</si>
  <si>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</si>
  <si>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</si>
  <si>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</si>
  <si>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</si>
  <si>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</si>
  <si>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</si>
  <si>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</si>
  <si>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</si>
  <si>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</si>
  <si>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</si>
  <si>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</si>
  <si>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</si>
  <si>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</si>
  <si>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</si>
  <si>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</si>
  <si>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</si>
  <si>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</si>
  <si>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</si>
  <si>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</si>
  <si>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</si>
  <si>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</si>
  <si>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</si>
  <si>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</si>
  <si>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</si>
  <si>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</si>
  <si>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</si>
  <si>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</si>
  <si>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</si>
  <si>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</si>
  <si>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</si>
  <si>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</si>
  <si>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</si>
  <si>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</si>
  <si>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</si>
  <si>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</si>
  <si>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</si>
  <si>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</si>
  <si>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</si>
  <si>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</si>
  <si>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</si>
  <si>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</si>
  <si>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</si>
  <si>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</si>
  <si>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</si>
  <si>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</si>
  <si>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</si>
  <si>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</si>
  <si>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</si>
  <si>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</si>
  <si>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</si>
  <si>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</si>
  <si>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</si>
  <si>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</si>
  <si>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</si>
  <si>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</si>
  <si>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</si>
  <si>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</si>
  <si>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</si>
  <si>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</si>
  <si>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</si>
  <si>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</si>
  <si>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</si>
  <si>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</si>
  <si>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</si>
  <si>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</si>
  <si>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</si>
  <si>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</si>
  <si>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</si>
  <si>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</si>
  <si>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</si>
  <si>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</si>
  <si>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</si>
  <si>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</si>
  <si>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</si>
  <si>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</si>
  <si>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</si>
  <si>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</si>
  <si>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</si>
  <si>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</si>
  <si>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</si>
  <si>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</si>
  <si>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</si>
  <si>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</si>
  <si>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</si>
  <si>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</si>
  <si>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</si>
  <si>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</si>
  <si>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</si>
  <si>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</si>
  <si>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</si>
  <si>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</si>
  <si>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</si>
  <si>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</si>
  <si>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</si>
  <si>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</si>
  <si>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</si>
  <si>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</si>
  <si>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</si>
  <si>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</si>
  <si>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</si>
  <si>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</si>
  <si>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</si>
  <si>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</si>
  <si>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</si>
  <si>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</si>
  <si>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</si>
  <si>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</si>
  <si>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</si>
  <si>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</si>
  <si>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</si>
  <si>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</si>
  <si>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</si>
  <si>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</si>
  <si>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</si>
  <si>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</si>
  <si>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</si>
  <si>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</si>
  <si>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</si>
  <si>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</si>
  <si>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</si>
  <si>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</si>
  <si>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</si>
  <si>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</si>
  <si>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</si>
  <si>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</si>
  <si>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</si>
  <si>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</si>
  <si>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</si>
  <si>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</si>
  <si>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</si>
  <si>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</si>
  <si>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</si>
  <si>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</si>
  <si>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</si>
  <si>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</si>
  <si>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</si>
  <si>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</si>
  <si>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</si>
  <si>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</si>
  <si>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</si>
  <si>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</si>
  <si>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</si>
  <si>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</si>
  <si>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</si>
  <si>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</si>
  <si>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</si>
  <si>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</si>
  <si>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</si>
  <si>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</si>
  <si>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</si>
  <si>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</si>
  <si>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</si>
  <si>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</si>
  <si>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</si>
  <si>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</si>
  <si>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</si>
  <si>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</si>
  <si>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</si>
  <si>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</si>
  <si>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</si>
  <si>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</si>
  <si>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</si>
  <si>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</si>
  <si>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</si>
  <si>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</si>
  <si>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</si>
  <si>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</si>
  <si>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</si>
  <si>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</si>
  <si>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</si>
  <si>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</si>
  <si>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</si>
  <si>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</si>
  <si>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</si>
  <si>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</si>
  <si>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</si>
  <si>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</si>
  <si>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</si>
  <si>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</si>
  <si>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</si>
  <si>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</si>
  <si>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</si>
  <si>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</si>
  <si>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</si>
  <si>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</si>
  <si>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</si>
  <si>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</si>
  <si>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</si>
  <si>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</si>
  <si>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</si>
  <si>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</si>
  <si>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</si>
  <si>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</si>
  <si>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</si>
  <si>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</si>
  <si>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</si>
  <si>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</si>
  <si>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</si>
  <si>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</si>
  <si>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</si>
  <si>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</si>
  <si>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</si>
  <si>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</si>
  <si>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</si>
  <si>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</si>
  <si>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</si>
  <si>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</si>
  <si>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</si>
  <si>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</si>
  <si>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</si>
  <si>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</si>
  <si>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</si>
  <si>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</si>
  <si>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</si>
  <si>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</si>
  <si>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</si>
  <si>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</si>
  <si>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</si>
  <si>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</si>
  <si>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</si>
  <si>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</si>
  <si>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</si>
  <si>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</si>
  <si>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</si>
  <si>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</si>
  <si>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</si>
  <si>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</si>
  <si>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</si>
  <si>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</si>
  <si>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</si>
  <si>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</si>
  <si>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</si>
  <si>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</si>
  <si>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</si>
  <si>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</si>
  <si>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</si>
  <si>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</si>
  <si>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</si>
  <si>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</si>
  <si>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</si>
  <si>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</si>
  <si>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</si>
  <si>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</si>
  <si>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</si>
  <si>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</si>
  <si>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</si>
  <si>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</si>
  <si>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</si>
  <si>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</si>
  <si>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</si>
  <si>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</si>
  <si>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</si>
  <si>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</si>
  <si>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</si>
  <si>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</si>
  <si>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</si>
  <si>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</si>
  <si>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</si>
  <si>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</si>
  <si>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</si>
  <si>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</si>
  <si>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</si>
  <si>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</si>
  <si>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</si>
  <si>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</si>
  <si>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</si>
  <si>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</si>
  <si>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</si>
  <si>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</si>
  <si>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</si>
  <si>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</si>
  <si>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</si>
  <si>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</si>
  <si>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</si>
  <si>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</si>
  <si>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</si>
  <si>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</si>
  <si>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</si>
  <si>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</si>
  <si>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</si>
  <si>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</si>
  <si>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</si>
  <si>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</si>
  <si>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</si>
  <si>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</si>
  <si>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</si>
  <si>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</si>
  <si>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</si>
  <si>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</si>
  <si>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</si>
  <si>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</si>
  <si>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</si>
  <si>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</si>
  <si>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</si>
  <si>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</si>
  <si>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</si>
  <si>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</si>
  <si>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</si>
  <si>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</si>
  <si>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</si>
  <si>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</si>
  <si>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</si>
  <si>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</si>
  <si>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</si>
  <si>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</si>
  <si>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</si>
  <si>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</si>
  <si>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</si>
  <si>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</si>
  <si>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</si>
  <si>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</si>
  <si>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</si>
  <si>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</si>
  <si>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</si>
  <si>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</si>
  <si>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</si>
  <si>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</si>
  <si>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</si>
  <si>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</si>
  <si>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</si>
  <si>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</si>
  <si>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</si>
  <si>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</si>
  <si>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</si>
  <si>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</si>
  <si>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</si>
  <si>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</si>
  <si>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</si>
  <si>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</si>
  <si>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</si>
  <si>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</si>
  <si>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</si>
  <si>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</si>
  <si>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</si>
  <si>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</si>
  <si>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</si>
  <si>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</si>
  <si>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</si>
  <si>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</si>
  <si>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</si>
  <si>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</si>
  <si>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</si>
  <si>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</si>
  <si>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</si>
  <si>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</si>
  <si>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</si>
  <si>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</si>
  <si>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</si>
  <si>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</si>
  <si>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</si>
  <si>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</si>
  <si>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</si>
  <si>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</si>
  <si>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</si>
  <si>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</si>
  <si>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</si>
  <si>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</si>
  <si>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</si>
  <si>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</si>
  <si>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</si>
  <si>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</si>
  <si>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</si>
  <si>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</si>
  <si>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</si>
  <si>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</si>
  <si>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</si>
  <si>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</si>
  <si>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</si>
  <si>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</si>
  <si>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</si>
  <si>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</si>
  <si>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</si>
  <si>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</si>
  <si>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</si>
  <si>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</si>
  <si>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</si>
  <si>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</si>
  <si>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</si>
  <si>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</si>
  <si>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</si>
  <si>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</si>
  <si>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</si>
  <si>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</si>
  <si>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</si>
  <si>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</si>
  <si>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</si>
  <si>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</si>
  <si>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</si>
  <si>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</si>
  <si>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</si>
  <si>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</si>
  <si>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</si>
  <si>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</si>
  <si>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</si>
  <si>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</si>
  <si>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</si>
  <si>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</si>
  <si>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</si>
  <si>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</si>
  <si>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</si>
  <si>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</si>
  <si>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</si>
  <si>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</si>
  <si>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</si>
  <si>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</si>
  <si>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</si>
  <si>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</si>
  <si>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</si>
  <si>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</si>
  <si>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</si>
  <si>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</si>
  <si>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</si>
  <si>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</si>
  <si>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</si>
  <si>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</si>
  <si>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</si>
  <si>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</si>
  <si>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</si>
  <si>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</si>
  <si>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</si>
  <si>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</si>
  <si>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</si>
  <si>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</si>
  <si>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</si>
  <si>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</si>
  <si>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</si>
  <si>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</si>
  <si>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</si>
  <si>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</si>
  <si>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</si>
  <si>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</si>
  <si>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</si>
  <si>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</si>
  <si>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</si>
  <si>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</si>
  <si>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</si>
  <si>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</si>
  <si>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</si>
  <si>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</si>
  <si>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</si>
  <si>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</si>
  <si>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</si>
  <si>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</si>
  <si>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</si>
  <si>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</si>
  <si>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</si>
  <si>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</si>
  <si>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</si>
  <si>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</si>
  <si>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</si>
  <si>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</si>
  <si>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</si>
  <si>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</si>
  <si>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</si>
  <si>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</si>
  <si>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</si>
  <si>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</si>
  <si>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</si>
  <si>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</si>
  <si>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</si>
  <si>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</si>
  <si>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</si>
  <si>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</si>
  <si>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</si>
  <si>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</si>
  <si>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</si>
  <si>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</si>
  <si>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</si>
  <si>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</si>
  <si>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</si>
  <si>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</si>
  <si>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</si>
  <si>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</si>
  <si>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</si>
  <si>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</si>
  <si>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</si>
  <si>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</si>
  <si>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</si>
  <si>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</si>
  <si>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</si>
  <si>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</si>
  <si>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</si>
  <si>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</si>
  <si>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</si>
  <si>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</si>
  <si>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</si>
  <si>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</si>
  <si>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</si>
  <si>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</si>
  <si>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</si>
  <si>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</si>
  <si>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</si>
  <si>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</si>
  <si>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</si>
  <si>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</si>
  <si>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</si>
  <si>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</si>
  <si>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</si>
  <si>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</si>
  <si>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</si>
  <si>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</si>
  <si>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</si>
  <si>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</si>
  <si>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</si>
  <si>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</si>
  <si>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</si>
  <si>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</si>
  <si>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</si>
  <si>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</si>
  <si>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</si>
  <si>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</si>
  <si>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</si>
  <si>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</si>
  <si>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</si>
  <si>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</si>
  <si>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</si>
  <si>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</si>
  <si>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</si>
  <si>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</si>
  <si>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</si>
  <si>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</si>
  <si>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</si>
  <si>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</si>
  <si>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</si>
  <si>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</si>
  <si>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</si>
  <si>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</si>
  <si>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</si>
  <si>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</si>
  <si>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</si>
  <si>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</si>
  <si>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</si>
  <si>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</si>
  <si>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</si>
  <si>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</si>
  <si>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</si>
  <si>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</si>
  <si>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</si>
  <si>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</si>
  <si>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</si>
  <si>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</si>
  <si>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</si>
  <si>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</si>
  <si>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</si>
  <si>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</si>
  <si>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</si>
  <si>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</si>
  <si>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</si>
  <si>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</si>
  <si>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</si>
  <si>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</si>
  <si>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</si>
  <si>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</si>
  <si>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</si>
  <si>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</si>
  <si>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</si>
  <si>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</si>
  <si>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</si>
  <si>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</si>
  <si>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</si>
  <si>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</si>
  <si>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</si>
  <si>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</si>
  <si>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</si>
  <si>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</si>
  <si>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</si>
  <si>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</si>
  <si>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</si>
  <si>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</si>
  <si>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</si>
  <si>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</si>
  <si>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</si>
  <si>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</si>
  <si>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</si>
  <si>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</si>
  <si>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</si>
  <si>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</si>
  <si>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</si>
  <si>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</si>
  <si>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</si>
  <si>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</si>
  <si>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</si>
  <si>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</si>
  <si>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</si>
  <si>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</si>
  <si>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</si>
  <si>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</si>
  <si>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</si>
  <si>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</si>
  <si>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</si>
  <si>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</si>
  <si>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</si>
  <si>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</si>
  <si>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</si>
  <si>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</si>
  <si>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</si>
  <si>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</si>
  <si>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</si>
  <si>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</si>
  <si>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</si>
  <si>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</si>
  <si>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</si>
  <si>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</si>
  <si>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</si>
  <si>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</si>
  <si>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</si>
  <si>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</si>
  <si>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</si>
  <si>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</si>
  <si>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</si>
  <si>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</si>
  <si>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</si>
  <si>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</si>
  <si>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</si>
  <si>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</si>
  <si>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</si>
  <si>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</si>
  <si>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</si>
  <si>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</si>
  <si>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</si>
  <si>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</si>
  <si>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</si>
  <si>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</si>
  <si>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</si>
  <si>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</si>
  <si>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</si>
  <si>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</si>
  <si>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</si>
  <si>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</si>
  <si>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</si>
  <si>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</si>
  <si>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</si>
  <si>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</si>
  <si>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</si>
  <si>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</si>
  <si>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</si>
  <si>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</si>
  <si>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</si>
  <si>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</si>
  <si>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</si>
  <si>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</si>
  <si>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</si>
  <si>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</si>
  <si>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</si>
  <si>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</si>
  <si>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</si>
  <si>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</si>
  <si>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</si>
  <si>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</si>
  <si>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</si>
  <si>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</si>
  <si>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</si>
  <si>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</si>
  <si>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</si>
  <si>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</si>
  <si>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</si>
  <si>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</si>
  <si>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</si>
  <si>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</si>
  <si>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</si>
  <si>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</si>
  <si>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</si>
  <si>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</si>
  <si>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</si>
  <si>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</si>
  <si>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</si>
  <si>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</si>
  <si>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</si>
  <si>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</si>
  <si>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</si>
  <si>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</si>
  <si>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</si>
  <si>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</si>
  <si>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</si>
  <si>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</si>
  <si>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</si>
  <si>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</si>
  <si>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</si>
  <si>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</si>
  <si>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</si>
  <si>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</si>
  <si>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</si>
  <si>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</si>
  <si>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</si>
  <si>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</si>
  <si>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</si>
  <si>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</si>
  <si>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</si>
  <si>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</si>
  <si>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</si>
  <si>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</si>
  <si>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</si>
  <si>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</si>
  <si>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</si>
  <si>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</si>
  <si>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</si>
  <si>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</si>
  <si>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</si>
  <si>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</si>
  <si>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</si>
  <si>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</si>
  <si>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</si>
  <si>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</si>
  <si>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</si>
  <si>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</si>
  <si>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</si>
  <si>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</si>
  <si>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</si>
  <si>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</si>
  <si>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</si>
  <si>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</si>
  <si>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</si>
  <si>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</si>
  <si>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</si>
  <si>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</si>
  <si>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</si>
  <si>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</si>
  <si>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</si>
  <si>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</si>
  <si>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</si>
  <si>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</si>
  <si>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</si>
  <si>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</si>
  <si>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</si>
  <si>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</si>
  <si>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</si>
  <si>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</si>
  <si>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</si>
  <si>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</si>
  <si>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</si>
  <si>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</si>
  <si>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</si>
  <si>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</si>
  <si>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</si>
  <si>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</si>
  <si>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</si>
  <si>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</si>
  <si>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</si>
  <si>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</si>
  <si>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</si>
  <si>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</si>
  <si>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</si>
  <si>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</si>
  <si>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</si>
  <si>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</si>
  <si>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</si>
  <si>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</si>
  <si>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</si>
  <si>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</si>
  <si>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</si>
  <si>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</si>
  <si>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</si>
  <si>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</si>
  <si>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</si>
  <si>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</si>
  <si>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</si>
  <si>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</si>
  <si>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</si>
  <si>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</si>
  <si>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</si>
  <si>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</si>
  <si>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</si>
  <si>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</si>
  <si>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</si>
  <si>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</si>
  <si>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</si>
  <si>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</si>
  <si>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</si>
  <si>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</si>
  <si>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</si>
  <si>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</si>
  <si>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</si>
  <si>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</si>
  <si>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</si>
  <si>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</si>
  <si>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</si>
  <si>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</si>
  <si>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</si>
  <si>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</si>
  <si>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</si>
  <si>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</si>
  <si>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</si>
  <si>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</si>
  <si>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</si>
  <si>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</si>
  <si>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</si>
  <si>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</si>
  <si>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</si>
  <si>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</si>
  <si>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</si>
  <si>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</si>
  <si>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</si>
  <si>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</si>
  <si>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</si>
  <si>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</si>
  <si>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</si>
  <si>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</si>
  <si>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</si>
  <si>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</si>
  <si>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</si>
  <si>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</si>
  <si>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</si>
  <si>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</si>
  <si>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</si>
  <si>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</si>
  <si>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</si>
  <si>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</si>
  <si>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</si>
  <si>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</si>
  <si>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</si>
  <si>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</si>
  <si>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</si>
  <si>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</si>
  <si>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</si>
  <si>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</si>
  <si>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</si>
  <si>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</si>
  <si>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</si>
  <si>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</si>
  <si>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</si>
  <si>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</si>
  <si>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</si>
  <si>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</si>
  <si>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</si>
  <si>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</si>
  <si>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</si>
  <si>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</si>
  <si>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</si>
  <si>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</si>
  <si>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</si>
  <si>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</si>
  <si>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</si>
  <si>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</si>
  <si>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</si>
  <si>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</si>
  <si>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</si>
  <si>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</si>
  <si>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</si>
  <si>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</si>
  <si>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</si>
  <si>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</si>
  <si>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</si>
  <si>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</si>
  <si>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</si>
  <si>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</si>
  <si>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</si>
  <si>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</si>
  <si>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</si>
  <si>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</si>
  <si>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</si>
  <si>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</si>
  <si>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</si>
  <si>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</si>
  <si>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</si>
  <si>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</si>
  <si>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</si>
  <si>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</si>
  <si>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</si>
  <si>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</si>
  <si>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</si>
  <si>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</si>
  <si>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</si>
  <si>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</si>
  <si>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</si>
  <si>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</si>
  <si>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</si>
  <si>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</si>
  <si>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</si>
  <si>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</si>
  <si>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</si>
  <si>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</si>
  <si>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</si>
  <si>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</si>
  <si>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</si>
  <si>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</si>
  <si>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</si>
  <si>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</si>
  <si>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</si>
  <si>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</si>
  <si>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</si>
  <si>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</si>
  <si>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</si>
  <si>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</si>
  <si>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</si>
  <si>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</si>
  <si>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</si>
  <si>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</si>
  <si>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</si>
  <si>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</si>
  <si>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</si>
  <si>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</si>
  <si>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</si>
  <si>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</si>
  <si>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</si>
  <si>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</si>
  <si>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</si>
  <si>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</si>
  <si>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</si>
  <si>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</si>
  <si>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</si>
  <si>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</si>
  <si>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</si>
  <si>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</si>
  <si>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</si>
  <si>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</si>
  <si>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</si>
  <si>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</si>
  <si>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</si>
  <si>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</si>
  <si>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</si>
  <si>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</si>
  <si>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</si>
  <si>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</si>
  <si>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</si>
  <si>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</si>
  <si>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</si>
  <si>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</si>
  <si>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</si>
  <si>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</si>
  <si>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</si>
  <si>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</si>
  <si>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</si>
  <si>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</si>
  <si>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</si>
  <si>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</si>
  <si>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</si>
  <si>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</si>
  <si>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</si>
  <si>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</si>
  <si>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</si>
  <si>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</si>
  <si>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</si>
  <si>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</si>
  <si>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</si>
  <si>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</si>
  <si>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</si>
  <si>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</si>
  <si>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</si>
  <si>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</si>
  <si>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</si>
  <si>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</si>
  <si>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</si>
  <si>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</si>
  <si>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</si>
  <si>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</si>
  <si>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</si>
  <si>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</si>
  <si>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</si>
  <si>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</si>
  <si>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</si>
  <si>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</si>
  <si>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</si>
  <si>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</si>
  <si>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</si>
  <si>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</si>
  <si>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</si>
  <si>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</si>
  <si>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</si>
  <si>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</si>
  <si>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</si>
  <si>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</si>
  <si>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</si>
  <si>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</si>
  <si>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</si>
  <si>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</si>
  <si>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</si>
  <si>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</si>
  <si>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</si>
  <si>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</si>
  <si>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</si>
  <si>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</si>
  <si>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</si>
  <si>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</si>
  <si>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</si>
  <si>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</si>
  <si>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</si>
  <si>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</si>
  <si>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</si>
  <si>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</si>
  <si>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</si>
  <si>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</si>
  <si>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</si>
  <si>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</si>
  <si>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</si>
  <si>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</si>
  <si>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</si>
  <si>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</si>
  <si>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</si>
  <si>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</si>
  <si>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</si>
  <si>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</si>
  <si>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</si>
  <si>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</si>
  <si>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</si>
  <si>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</si>
  <si>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</si>
  <si>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</si>
  <si>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</si>
  <si>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</si>
  <si>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</si>
  <si>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</si>
  <si>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</si>
  <si>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</si>
  <si>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</si>
  <si>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</si>
  <si>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</si>
  <si>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</si>
  <si>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</si>
  <si>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</si>
  <si>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</si>
  <si>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</si>
  <si>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</si>
  <si>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</si>
  <si>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</si>
  <si>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</si>
  <si>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</si>
  <si>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</si>
  <si>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</si>
  <si>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</si>
  <si>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</si>
  <si>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</si>
  <si>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</si>
  <si>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</si>
  <si>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</si>
  <si>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</si>
  <si>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</si>
  <si>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</si>
  <si>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</si>
  <si>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</si>
  <si>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</si>
  <si>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</si>
  <si>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</si>
  <si>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</si>
  <si>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</si>
  <si>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</si>
  <si>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</si>
  <si>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</si>
  <si>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</si>
  <si>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</si>
  <si>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</si>
  <si>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</si>
  <si>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</si>
  <si>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</si>
  <si>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</si>
  <si>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</si>
  <si>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</si>
  <si>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</si>
  <si>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</si>
  <si>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</si>
  <si>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</si>
  <si>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</si>
  <si>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</si>
  <si>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</si>
  <si>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</si>
  <si>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</si>
  <si>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</si>
  <si>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</si>
  <si>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</si>
  <si>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</si>
  <si>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</si>
  <si>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</si>
  <si>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</si>
  <si>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</si>
  <si>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</si>
  <si>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</si>
  <si>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</si>
  <si>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</si>
  <si>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</si>
  <si>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</si>
  <si>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</si>
  <si>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</si>
  <si>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</si>
  <si>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</si>
  <si>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</si>
  <si>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</si>
  <si>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</si>
  <si>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</si>
  <si>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</si>
  <si>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</si>
  <si>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</si>
  <si>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</si>
  <si>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</si>
  <si>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</si>
  <si>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</si>
  <si>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</si>
  <si>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</si>
  <si>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</si>
  <si>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</si>
  <si>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</si>
  <si>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</si>
  <si>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</si>
  <si>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</si>
  <si>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</si>
  <si>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</si>
  <si>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</si>
  <si>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</si>
  <si>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</si>
  <si>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</si>
  <si>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</si>
  <si>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</si>
  <si>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</si>
  <si>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</si>
  <si>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</si>
  <si>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</si>
  <si>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</si>
  <si>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</si>
  <si>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</si>
  <si>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</si>
  <si>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</si>
  <si>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</si>
  <si>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</si>
  <si>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</si>
  <si>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</si>
  <si>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</si>
  <si>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</si>
  <si>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</si>
  <si>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</si>
  <si>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</si>
  <si>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</si>
  <si>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</si>
  <si>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</si>
  <si>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</si>
  <si>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</si>
  <si>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</si>
  <si>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</si>
  <si>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</si>
  <si>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</si>
  <si>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</si>
  <si>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</si>
  <si>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</si>
  <si>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</si>
  <si>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</si>
  <si>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</si>
  <si>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</si>
  <si>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</si>
  <si>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</si>
  <si>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</si>
  <si>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</si>
  <si>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</si>
  <si>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</si>
  <si>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</si>
  <si>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</si>
  <si>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</si>
  <si>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</si>
  <si>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</si>
  <si>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</si>
  <si>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</si>
  <si>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</si>
  <si>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</si>
  <si>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</si>
  <si>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</si>
  <si>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</si>
  <si>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</si>
  <si>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</si>
  <si>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</si>
  <si>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</si>
  <si>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</si>
  <si>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</si>
  <si>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</si>
  <si>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</si>
  <si>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</si>
  <si>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</si>
  <si>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</si>
  <si>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</si>
  <si>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</si>
  <si>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</si>
  <si>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</si>
  <si>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</si>
  <si>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</si>
  <si>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</si>
  <si>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</si>
  <si>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</si>
  <si>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</si>
  <si>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</si>
  <si>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</si>
  <si>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</si>
  <si>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</si>
  <si>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</si>
  <si>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</si>
  <si>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</si>
  <si>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</si>
  <si>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</si>
  <si>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</si>
  <si>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</si>
  <si>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</si>
  <si>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</si>
  <si>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</si>
  <si>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</si>
  <si>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</si>
  <si>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</si>
  <si>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</si>
  <si>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</si>
  <si>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</si>
  <si>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</si>
  <si>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</si>
  <si>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</si>
  <si>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</si>
  <si>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</si>
  <si>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</si>
  <si>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</si>
  <si>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</si>
  <si>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</si>
  <si>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</si>
  <si>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</si>
  <si>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</si>
  <si>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</si>
  <si>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</si>
  <si>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</si>
  <si>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</si>
  <si>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</si>
  <si>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</si>
  <si>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</si>
  <si>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</si>
  <si>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</si>
  <si>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</si>
  <si>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</si>
  <si>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</si>
  <si>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</si>
  <si>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</si>
  <si>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</si>
  <si>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</si>
  <si>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</si>
  <si>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</si>
  <si>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</si>
  <si>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</si>
  <si>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</si>
  <si>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</si>
  <si>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</si>
  <si>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</si>
  <si>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</si>
  <si>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</si>
  <si>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</si>
  <si>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</si>
  <si>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</si>
  <si>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</si>
  <si>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</si>
  <si>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</si>
  <si>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</si>
  <si>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</si>
  <si>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</si>
  <si>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</si>
  <si>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</si>
  <si>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</si>
  <si>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</si>
  <si>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</si>
  <si>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</si>
  <si>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</si>
  <si>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</si>
  <si>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</si>
  <si>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</si>
  <si>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</si>
  <si>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</si>
  <si>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</si>
  <si>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</si>
  <si>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</si>
  <si>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</si>
  <si>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</si>
  <si>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</si>
  <si>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</si>
  <si>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</si>
  <si>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</si>
  <si>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</si>
  <si>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</si>
  <si>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</si>
  <si>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</si>
  <si>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</si>
  <si>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</si>
  <si>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</si>
  <si>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</si>
  <si>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</si>
  <si>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</si>
  <si>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</si>
  <si>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</si>
  <si>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</si>
  <si>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</si>
  <si>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</si>
  <si>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</si>
  <si>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</si>
  <si>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</si>
  <si>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</si>
  <si>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</si>
  <si>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</si>
  <si>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</si>
  <si>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</si>
  <si>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</si>
  <si>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</si>
  <si>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</si>
  <si>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</si>
  <si>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</si>
  <si>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</si>
  <si>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</si>
  <si>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</si>
  <si>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</si>
  <si>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</si>
  <si>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</si>
  <si>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</si>
  <si>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</si>
  <si>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</si>
  <si>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</si>
  <si>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</si>
  <si>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</si>
  <si>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</si>
  <si>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</si>
  <si>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</si>
  <si>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</si>
  <si>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</si>
  <si>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</si>
  <si>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</si>
  <si>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</si>
  <si>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</si>
  <si>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</si>
  <si>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</si>
  <si>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</si>
  <si>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</si>
  <si>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</si>
  <si>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</si>
  <si>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</si>
  <si>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</si>
  <si>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</si>
  <si>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</si>
  <si>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</si>
  <si>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</si>
  <si>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</si>
  <si>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</si>
  <si>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</si>
  <si>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</si>
  <si>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</si>
  <si>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</si>
  <si>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</si>
  <si>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</si>
  <si>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</si>
  <si>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</si>
  <si>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</si>
  <si>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</si>
  <si>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</si>
  <si>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</si>
  <si>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</si>
  <si>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</si>
  <si>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</si>
  <si>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</si>
  <si>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</si>
  <si>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</si>
  <si>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</si>
  <si>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</si>
  <si>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</si>
  <si>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</si>
  <si>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</si>
  <si>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</si>
  <si>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</si>
  <si>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</si>
  <si>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</si>
  <si>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</si>
  <si>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</si>
  <si>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</si>
  <si>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</si>
  <si>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</si>
  <si>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</si>
  <si>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</si>
  <si>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</si>
  <si>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</si>
  <si>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</si>
  <si>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</si>
  <si>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</si>
  <si>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</si>
  <si>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</si>
  <si>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</si>
  <si>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</si>
  <si>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</si>
  <si>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</si>
  <si>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</si>
  <si>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</si>
  <si>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</si>
  <si>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</si>
  <si>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</si>
  <si>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</si>
  <si>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</si>
  <si>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</si>
  <si>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</si>
  <si>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</si>
  <si>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</si>
  <si>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</si>
  <si>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</si>
  <si>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</si>
  <si>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</si>
  <si>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</si>
  <si>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</si>
  <si>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</si>
  <si>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</si>
  <si>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</si>
  <si>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</si>
  <si>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</si>
  <si>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</si>
  <si>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</si>
  <si>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</si>
  <si>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</si>
  <si>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</si>
  <si>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</si>
  <si>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</si>
  <si>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</si>
  <si>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</si>
  <si>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</si>
  <si>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</si>
  <si>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</si>
  <si>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</si>
  <si>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</si>
  <si>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</si>
  <si>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</si>
  <si>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</si>
  <si>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</si>
  <si>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</si>
  <si>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</si>
  <si>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</si>
  <si>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</si>
  <si>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</si>
  <si>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</si>
  <si>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</si>
  <si>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</si>
  <si>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</si>
  <si>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</si>
  <si>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</si>
  <si>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</si>
  <si>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</si>
  <si>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</si>
  <si>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</si>
  <si>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</si>
  <si>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</si>
  <si>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</si>
  <si>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</si>
  <si>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</si>
  <si>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</si>
  <si>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</si>
  <si>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</si>
  <si>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</si>
  <si>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</si>
  <si>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</si>
  <si>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</si>
  <si>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</si>
  <si>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</si>
  <si>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</si>
  <si>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</si>
  <si>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</si>
  <si>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</si>
  <si>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</si>
  <si>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</si>
  <si>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</si>
  <si>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</si>
  <si>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</si>
  <si>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</si>
  <si>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</si>
  <si>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</si>
  <si>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</si>
  <si>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</si>
  <si>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</si>
  <si>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</si>
  <si>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</si>
  <si>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</si>
  <si>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</si>
  <si>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</si>
  <si>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</si>
  <si>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</si>
  <si>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</si>
  <si>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</si>
  <si>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</si>
  <si>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</si>
  <si>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</si>
  <si>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</si>
  <si>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</si>
  <si>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</si>
  <si>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</si>
  <si>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</si>
  <si>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</si>
  <si>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</si>
  <si>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</si>
  <si>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</si>
  <si>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</si>
  <si>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</si>
  <si>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</si>
  <si>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</si>
  <si>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</si>
  <si>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</si>
  <si>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</si>
  <si>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</si>
  <si>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</si>
  <si>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</si>
  <si>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</si>
  <si>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</si>
  <si>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</si>
  <si>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</si>
  <si>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</si>
  <si>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</si>
  <si>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</si>
  <si>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</si>
  <si>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</si>
  <si>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</si>
  <si>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</si>
  <si>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</si>
  <si>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</si>
  <si>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</si>
  <si>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</si>
  <si>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</si>
  <si>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</si>
  <si>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</si>
  <si>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</si>
  <si>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</si>
  <si>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</si>
  <si>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</si>
  <si>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</si>
  <si>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</si>
  <si>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</si>
  <si>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</si>
  <si>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</si>
  <si>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</si>
  <si>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</si>
  <si>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</si>
  <si>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</si>
  <si>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</si>
  <si>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</si>
  <si>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</si>
  <si>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</si>
  <si>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</si>
  <si>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</si>
  <si>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</si>
  <si>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</si>
  <si>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</si>
  <si>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</si>
  <si>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</si>
  <si>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</si>
  <si>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</si>
  <si>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</si>
  <si>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</si>
  <si>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</si>
  <si>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</si>
  <si>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</si>
  <si>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</si>
  <si>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</si>
  <si>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</si>
  <si>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</si>
  <si>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</si>
  <si>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</si>
  <si>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</si>
  <si>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</si>
  <si>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</si>
  <si>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</si>
  <si>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</si>
  <si>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</si>
  <si>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</si>
  <si>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</si>
  <si>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</si>
  <si>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</si>
  <si>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</si>
  <si>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</si>
  <si>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</si>
  <si>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</si>
  <si>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</si>
  <si>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</si>
  <si>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</si>
  <si>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</si>
  <si>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</si>
  <si>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</si>
  <si>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</si>
  <si>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</si>
  <si>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</si>
  <si>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</si>
  <si>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</si>
  <si>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</si>
  <si>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</si>
  <si>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</si>
  <si>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</si>
  <si>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</si>
  <si>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</si>
  <si>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</si>
  <si>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</si>
  <si>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</si>
  <si>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</si>
  <si>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</si>
  <si>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</si>
  <si>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</si>
  <si>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</si>
  <si>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</si>
  <si>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</si>
  <si>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</si>
  <si>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</si>
  <si>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</si>
  <si>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</si>
  <si>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</si>
  <si>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</si>
  <si>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</si>
  <si>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</si>
  <si>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</si>
  <si>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</si>
  <si>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</si>
  <si>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</si>
  <si>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</si>
  <si>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</si>
  <si>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</si>
  <si>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</si>
  <si>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</si>
  <si>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</si>
  <si>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</si>
  <si>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</si>
  <si>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</si>
  <si>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</si>
  <si>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</si>
  <si>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</si>
  <si>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</si>
  <si>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</si>
  <si>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</si>
  <si>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</si>
  <si>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</si>
  <si>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</si>
  <si>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</si>
  <si>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</si>
  <si>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</si>
  <si>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</si>
  <si>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</si>
  <si>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</si>
  <si>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</si>
  <si>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</si>
  <si>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</si>
  <si>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</si>
  <si>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</si>
  <si>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</si>
  <si>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</si>
  <si>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</si>
  <si>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</si>
  <si>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</si>
  <si>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</si>
  <si>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</si>
  <si>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</si>
  <si>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</si>
  <si>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</si>
  <si>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</si>
  <si>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</si>
  <si>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</si>
  <si>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</si>
  <si>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</si>
  <si>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</si>
  <si>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</si>
  <si>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</si>
  <si>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</si>
  <si>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</si>
  <si>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</si>
  <si>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</si>
  <si>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</si>
  <si>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</si>
  <si>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</si>
  <si>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</si>
  <si>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</si>
  <si>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</si>
  <si>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</si>
  <si>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</si>
  <si>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</si>
  <si>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</si>
  <si>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</si>
  <si>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</si>
  <si>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</si>
  <si>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</si>
  <si>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</si>
  <si>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</si>
  <si>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</si>
  <si>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</si>
  <si>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</si>
  <si>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</si>
  <si>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</si>
  <si>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</si>
  <si>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</si>
  <si>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</si>
  <si>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</si>
  <si>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</si>
  <si>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</si>
  <si>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</si>
  <si>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</si>
  <si>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</si>
  <si>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</si>
  <si>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</si>
  <si>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</si>
  <si>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</si>
  <si>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</si>
  <si>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</si>
  <si>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</si>
  <si>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</si>
  <si>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</si>
  <si>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</si>
  <si>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</si>
  <si>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</si>
  <si>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</si>
  <si>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</si>
  <si>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</si>
  <si>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</si>
  <si>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</si>
  <si>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</si>
  <si>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</si>
  <si>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</si>
  <si>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</si>
  <si>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</si>
  <si>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</si>
  <si>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</si>
  <si>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</si>
  <si>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</si>
  <si>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</si>
  <si>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</si>
  <si>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</si>
  <si>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</si>
  <si>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</si>
  <si>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</si>
  <si>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</si>
  <si>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</si>
  <si>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</si>
  <si>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</si>
  <si>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</si>
  <si>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</si>
  <si>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</si>
  <si>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</si>
  <si>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</si>
  <si>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</si>
  <si>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</si>
  <si>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</si>
  <si>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</si>
  <si>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</si>
  <si>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</si>
  <si>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</si>
  <si>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</si>
  <si>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</si>
  <si>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</si>
  <si>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</si>
  <si>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</si>
  <si>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</si>
  <si>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</si>
  <si>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</si>
  <si>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</si>
  <si>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</si>
  <si>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</si>
  <si>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</si>
  <si>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</si>
  <si>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</si>
  <si>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</si>
  <si>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</si>
  <si>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</si>
  <si>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</si>
  <si>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</si>
  <si>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</si>
  <si>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</si>
  <si>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</si>
  <si>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</si>
  <si>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</si>
  <si>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</si>
  <si>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</si>
  <si>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</si>
  <si>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</si>
  <si>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</si>
  <si>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</si>
  <si>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</si>
  <si>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</si>
  <si>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</si>
  <si>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</si>
  <si>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</si>
  <si>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</si>
  <si>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</si>
  <si>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</si>
  <si>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</si>
  <si>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</si>
  <si>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</si>
  <si>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</si>
  <si>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</si>
  <si>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</si>
  <si>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</si>
  <si>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</si>
  <si>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</si>
  <si>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</si>
  <si>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</si>
  <si>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</si>
  <si>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</si>
  <si>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</si>
  <si>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</si>
  <si>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</si>
  <si>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</si>
  <si>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</si>
  <si>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</si>
  <si>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</si>
  <si>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</si>
  <si>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</si>
  <si>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</si>
  <si>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</si>
  <si>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</si>
  <si>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</si>
  <si>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</si>
  <si>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</si>
  <si>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</si>
  <si>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</si>
  <si>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</si>
  <si>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</si>
  <si>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</si>
  <si>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</si>
  <si>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</si>
  <si>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</si>
  <si>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</si>
  <si>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</si>
  <si>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</si>
  <si>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</si>
  <si>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</si>
  <si>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</si>
  <si>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</si>
  <si>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</si>
  <si>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</si>
  <si>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</si>
  <si>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</si>
  <si>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</si>
  <si>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</si>
  <si>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</si>
  <si>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</si>
  <si>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</si>
  <si>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</si>
  <si>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</si>
  <si>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</si>
  <si>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</si>
  <si>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</si>
  <si>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</si>
  <si>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</si>
  <si>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</si>
  <si>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</si>
  <si>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</si>
  <si>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</si>
  <si>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</si>
  <si>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</si>
  <si>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</si>
  <si>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</si>
  <si>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</si>
  <si>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</si>
  <si>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</si>
  <si>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</si>
  <si>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</si>
  <si>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</si>
  <si>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</si>
  <si>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</si>
  <si>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</si>
  <si>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</si>
  <si>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</si>
  <si>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</si>
  <si>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</si>
  <si>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</si>
  <si>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</si>
  <si>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</si>
  <si>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</si>
  <si>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</si>
  <si>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</si>
  <si>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</si>
  <si>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</si>
  <si>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</si>
  <si>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</si>
  <si>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</si>
  <si>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</si>
  <si>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</si>
  <si>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</si>
  <si>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</si>
  <si>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</si>
  <si>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</si>
  <si>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</si>
  <si>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</si>
  <si>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</si>
  <si>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</si>
  <si>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</si>
  <si>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</si>
  <si>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</si>
  <si>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</si>
  <si>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</si>
  <si>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</si>
  <si>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</si>
  <si>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</si>
  <si>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</si>
  <si>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</si>
  <si>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</si>
  <si>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</si>
  <si>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</si>
  <si>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</si>
  <si>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</si>
  <si>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</si>
  <si>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</si>
  <si>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</si>
  <si>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</si>
  <si>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</si>
  <si>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</si>
  <si>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</si>
  <si>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</si>
  <si>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</si>
  <si>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</si>
  <si>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</si>
  <si>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</si>
  <si>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</si>
  <si>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</si>
  <si>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</si>
  <si>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</si>
  <si>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</si>
  <si>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</si>
  <si>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</si>
  <si>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</si>
  <si>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</si>
  <si>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</si>
  <si>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</si>
  <si>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</si>
  <si>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</si>
  <si>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</si>
  <si>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</si>
  <si>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</si>
  <si>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</si>
  <si>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</si>
  <si>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</si>
  <si>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</si>
  <si>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</si>
  <si>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</si>
  <si>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</si>
  <si>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</si>
  <si>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</si>
  <si>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</si>
  <si>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</si>
  <si>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</si>
  <si>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</si>
  <si>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</si>
  <si>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</si>
  <si>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</si>
  <si>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</si>
  <si>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</si>
  <si>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</si>
  <si>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</si>
  <si>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</si>
  <si>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</si>
  <si>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</si>
  <si>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</si>
  <si>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</si>
  <si>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</si>
  <si>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</si>
  <si>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</si>
  <si>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</si>
  <si>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</si>
  <si>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</si>
  <si>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</si>
  <si>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</si>
  <si>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</si>
  <si>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</si>
  <si>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</si>
  <si>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</si>
  <si>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</si>
  <si>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</si>
  <si>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</si>
  <si>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</si>
  <si>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</si>
  <si>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</si>
  <si>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</si>
  <si>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</si>
  <si>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</si>
  <si>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</si>
  <si>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</si>
  <si>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</si>
  <si>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</si>
  <si>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</si>
  <si>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</si>
  <si>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</si>
  <si>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</si>
  <si>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</si>
  <si>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</si>
  <si>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</si>
  <si>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</si>
  <si>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</si>
  <si>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</si>
  <si>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</si>
  <si>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</si>
  <si>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</si>
  <si>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</si>
  <si>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</si>
  <si>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</si>
  <si>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</si>
  <si>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</si>
  <si>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</si>
  <si>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</si>
  <si>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</si>
  <si>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</si>
  <si>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</si>
  <si>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</si>
  <si>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</si>
  <si>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</si>
  <si>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</si>
  <si>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</si>
  <si>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</si>
  <si>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</si>
  <si>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</si>
  <si>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</si>
  <si>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</si>
  <si>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</si>
  <si>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</si>
  <si>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</si>
  <si>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</si>
  <si>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</si>
  <si>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</si>
  <si>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</si>
  <si>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</si>
  <si>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</si>
  <si>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</si>
  <si>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</si>
  <si>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</si>
  <si>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</si>
  <si>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</si>
  <si>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</si>
  <si>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</si>
  <si>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</si>
  <si>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</si>
  <si>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</si>
  <si>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</si>
  <si>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</si>
  <si>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</si>
  <si>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</si>
  <si>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</si>
  <si>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</si>
  <si>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</si>
  <si>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</si>
  <si>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</si>
  <si>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</si>
  <si>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</si>
  <si>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</si>
  <si>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</si>
  <si>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</si>
  <si>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</si>
  <si>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</si>
  <si>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</si>
  <si>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</si>
  <si>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</si>
  <si>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</si>
  <si>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</si>
  <si>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</si>
  <si>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</si>
  <si>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</si>
  <si>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</si>
  <si>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</si>
  <si>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</si>
  <si>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</si>
  <si>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</si>
  <si>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</si>
  <si>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</si>
  <si>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</si>
  <si>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</si>
  <si>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</si>
  <si>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</si>
  <si>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</si>
  <si>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</si>
  <si>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</si>
  <si>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</si>
  <si>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</si>
  <si>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</si>
  <si>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</si>
  <si>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</si>
  <si>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</si>
  <si>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</si>
  <si>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</si>
  <si>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</si>
  <si>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</si>
  <si>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</si>
  <si>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</si>
  <si>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</si>
  <si>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</si>
  <si>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</si>
  <si>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</si>
  <si>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</si>
  <si>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</si>
  <si>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</si>
  <si>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</si>
  <si>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</si>
  <si>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</si>
  <si>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</si>
  <si>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</si>
  <si>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</si>
  <si>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</si>
  <si>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</si>
  <si>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</si>
  <si>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</si>
  <si>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</si>
  <si>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</si>
  <si>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</si>
  <si>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</si>
  <si>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</si>
  <si>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</si>
  <si>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</si>
  <si>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</si>
  <si>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</si>
  <si>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</si>
  <si>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</si>
  <si>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</si>
  <si>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</si>
  <si>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</si>
  <si>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</si>
  <si>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</si>
  <si>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</si>
  <si>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</si>
  <si>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</si>
  <si>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</si>
  <si>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</si>
  <si>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</si>
  <si>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</si>
  <si>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</si>
  <si>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</si>
  <si>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</si>
  <si>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</si>
  <si>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</si>
  <si>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</si>
  <si>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</si>
  <si>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</si>
  <si>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</si>
  <si>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</si>
  <si>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</si>
  <si>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</si>
  <si>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</si>
  <si>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</si>
  <si>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</si>
  <si>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</si>
  <si>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</si>
  <si>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</si>
  <si>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</si>
  <si>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</si>
  <si>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</si>
  <si>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</si>
  <si>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</si>
  <si>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</si>
  <si>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</si>
  <si>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</si>
  <si>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</si>
  <si>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</si>
  <si>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</si>
  <si>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</si>
  <si>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</si>
  <si>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</si>
  <si>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</si>
  <si>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</si>
  <si>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</si>
  <si>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</si>
  <si>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</si>
  <si>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</si>
  <si>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</si>
  <si>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</si>
  <si>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</si>
  <si>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</si>
  <si>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</si>
  <si>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</si>
  <si>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</si>
  <si>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</si>
  <si>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</si>
  <si>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</si>
  <si>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</si>
  <si>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</si>
  <si>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</si>
  <si>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</si>
  <si>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</si>
  <si>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</si>
  <si>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</si>
  <si>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</si>
  <si>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</si>
  <si>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</si>
  <si>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</si>
  <si>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</si>
  <si>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</si>
  <si>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</si>
  <si>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</si>
  <si>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</si>
  <si>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</si>
  <si>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</si>
  <si>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</si>
  <si>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</si>
  <si>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</si>
  <si>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</si>
  <si>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</si>
  <si>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</si>
  <si>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</si>
  <si>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</si>
  <si>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</si>
  <si>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</si>
  <si>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</si>
  <si>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</si>
  <si>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</si>
  <si>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</si>
  <si>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</si>
  <si>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</si>
  <si>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</si>
  <si>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</si>
  <si>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</si>
  <si>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</si>
  <si>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</si>
  <si>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</si>
  <si>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</si>
  <si>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</si>
  <si>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</si>
  <si>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</si>
  <si>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</si>
  <si>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</si>
  <si>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</si>
  <si>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</si>
  <si>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</si>
  <si>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</si>
  <si>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</si>
  <si>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</si>
  <si>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</si>
  <si>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</si>
  <si>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</si>
  <si>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</si>
  <si>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</si>
  <si>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</si>
  <si>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</si>
  <si>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</si>
  <si>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</si>
  <si>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</si>
  <si>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</si>
  <si>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</si>
  <si>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</si>
  <si>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</si>
  <si>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</si>
  <si>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</si>
  <si>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</si>
  <si>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</si>
  <si>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</si>
  <si>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</si>
  <si>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</si>
  <si>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</si>
  <si>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</si>
  <si>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</si>
  <si>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</si>
  <si>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</si>
  <si>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</si>
  <si>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</si>
  <si>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</si>
  <si>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</si>
  <si>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</si>
  <si>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</si>
  <si>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</si>
  <si>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</si>
  <si>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</si>
  <si>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</si>
  <si>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</si>
  <si>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</si>
  <si>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</si>
  <si>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</si>
  <si>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</si>
  <si>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</si>
  <si>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</si>
  <si>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</si>
  <si>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</si>
  <si>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</si>
  <si>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</si>
  <si>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</si>
  <si>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</si>
  <si>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</si>
  <si>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</si>
  <si>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</si>
  <si>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</si>
  <si>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</si>
  <si>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</si>
  <si>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</si>
  <si>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</si>
  <si>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</si>
  <si>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</si>
  <si>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</si>
  <si>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</si>
  <si>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</si>
  <si>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</si>
  <si>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</si>
  <si>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</si>
  <si>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</si>
  <si>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</si>
  <si>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</si>
  <si>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</si>
  <si>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</si>
  <si>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</si>
  <si>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</si>
  <si>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</si>
  <si>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</si>
  <si>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</si>
  <si>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</si>
  <si>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</si>
  <si>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</si>
  <si>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</si>
  <si>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</si>
  <si>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</si>
  <si>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</si>
  <si>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</si>
  <si>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</si>
  <si>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</si>
  <si>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</si>
  <si>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</si>
  <si>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</si>
  <si>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</si>
  <si>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</si>
  <si>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</si>
  <si>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</si>
  <si>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</si>
  <si>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</si>
  <si>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</si>
  <si>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</si>
  <si>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</si>
  <si>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</si>
  <si>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</si>
  <si>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</si>
  <si>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</si>
  <si>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</si>
  <si>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</si>
  <si>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</si>
  <si>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</si>
  <si>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</si>
  <si>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</si>
  <si>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</si>
  <si>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</si>
  <si>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</si>
  <si>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</si>
  <si>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</si>
  <si>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</si>
  <si>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</si>
  <si>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</si>
  <si>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</si>
  <si>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</si>
  <si>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</si>
  <si>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</si>
  <si>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</si>
  <si>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</si>
  <si>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</si>
  <si>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</si>
  <si>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</si>
  <si>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</si>
  <si>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</si>
  <si>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</si>
  <si>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</si>
  <si>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</si>
  <si>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</si>
  <si>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</si>
  <si>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</si>
  <si>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</si>
  <si>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</si>
  <si>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</si>
  <si>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</si>
  <si>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</si>
  <si>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</si>
  <si>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</si>
  <si>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</si>
  <si>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</si>
  <si>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</si>
  <si>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</si>
  <si>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</si>
  <si>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</si>
  <si>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</si>
  <si>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</si>
  <si>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</si>
  <si>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</si>
  <si>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</si>
  <si>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</si>
  <si>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</si>
  <si>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</si>
  <si>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</si>
  <si>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</si>
  <si>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</si>
  <si>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</si>
  <si>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</si>
  <si>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</si>
  <si>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</si>
  <si>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</si>
  <si>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</si>
  <si>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</si>
  <si>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</si>
  <si>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</si>
  <si>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</si>
  <si>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</si>
  <si>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</si>
  <si>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</si>
  <si>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</si>
  <si>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</si>
  <si>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</si>
  <si>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</si>
  <si>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</si>
  <si>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</si>
  <si>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</si>
  <si>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</si>
  <si>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</si>
  <si>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</si>
  <si>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</si>
  <si>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</si>
  <si>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</si>
  <si>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</si>
  <si>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</si>
  <si>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</si>
  <si>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</si>
  <si>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</si>
  <si>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</si>
  <si>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</si>
  <si>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</si>
  <si>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</si>
  <si>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</si>
  <si>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</si>
  <si>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</si>
  <si>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</si>
  <si>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</si>
  <si>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</si>
  <si>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</si>
  <si>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</si>
  <si>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</si>
  <si>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</si>
  <si>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</si>
  <si>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</si>
  <si>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</si>
  <si>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</si>
  <si>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</si>
  <si>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</si>
  <si>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</si>
  <si>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</si>
  <si>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</si>
  <si>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</si>
  <si>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</si>
  <si>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</si>
  <si>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</si>
  <si>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</si>
  <si>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</si>
  <si>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</si>
  <si>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</si>
  <si>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</si>
  <si>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</si>
  <si>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</si>
  <si>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</si>
  <si>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</si>
  <si>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</si>
  <si>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</si>
  <si>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</si>
  <si>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</si>
  <si>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</si>
  <si>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</si>
  <si>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</si>
  <si>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</si>
  <si>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</si>
  <si>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</si>
  <si>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</si>
  <si>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</si>
  <si>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</si>
  <si>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</si>
  <si>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</si>
  <si>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</si>
  <si>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</si>
  <si>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</si>
  <si>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</si>
  <si>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</si>
  <si>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</si>
  <si>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</si>
  <si>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</si>
  <si>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</si>
  <si>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</si>
  <si>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</si>
  <si>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</si>
  <si>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</si>
  <si>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</si>
  <si>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</si>
  <si>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</si>
  <si>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</si>
  <si>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</si>
  <si>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</si>
  <si>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</si>
  <si>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</si>
  <si>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</si>
  <si>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</si>
  <si>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</si>
  <si>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</si>
  <si>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</si>
  <si>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</si>
  <si>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</si>
  <si>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</si>
  <si>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</si>
  <si>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</si>
  <si>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</si>
  <si>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</si>
  <si>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</si>
  <si>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</si>
  <si>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</si>
  <si>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</si>
  <si>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</si>
  <si>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</si>
  <si>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</si>
  <si>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</si>
  <si>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</si>
  <si>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</si>
  <si>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</si>
  <si>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</si>
  <si>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</si>
  <si>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</si>
  <si>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</si>
  <si>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</si>
  <si>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</si>
  <si>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</si>
  <si>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</si>
  <si>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</si>
  <si>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</si>
  <si>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</si>
  <si>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</si>
  <si>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</si>
  <si>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</si>
  <si>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</si>
  <si>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</si>
  <si>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</si>
  <si>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</si>
  <si>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</si>
  <si>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</si>
  <si>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</si>
  <si>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</si>
  <si>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</si>
  <si>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</si>
  <si>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</si>
  <si>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</si>
  <si>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</si>
  <si>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</si>
  <si>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</si>
  <si>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</si>
  <si>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</si>
  <si>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</si>
  <si>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</si>
  <si>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</si>
  <si>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</si>
  <si>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</si>
  <si>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</si>
  <si>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</si>
  <si>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</si>
  <si>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</si>
  <si>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</si>
  <si>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</si>
  <si>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</si>
  <si>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</si>
  <si>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</si>
  <si>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</si>
  <si>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</si>
  <si>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</si>
  <si>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</si>
  <si>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</si>
  <si>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</si>
  <si>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</si>
  <si>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</si>
  <si>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</si>
  <si>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</si>
  <si>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</si>
  <si>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</si>
  <si>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</si>
  <si>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</si>
  <si>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</si>
  <si>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</si>
  <si>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</si>
  <si>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</si>
  <si>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</si>
  <si>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</si>
  <si>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</si>
  <si>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</si>
  <si>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</si>
  <si>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</si>
  <si>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</si>
  <si>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</si>
  <si>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</si>
  <si>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</si>
  <si>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</si>
  <si>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</si>
  <si>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</si>
  <si>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</si>
  <si>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</si>
  <si>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</si>
  <si>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</si>
  <si>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</si>
  <si>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</si>
  <si>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</si>
  <si>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</si>
  <si>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</si>
  <si>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</si>
  <si>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</si>
  <si>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</si>
  <si>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</si>
  <si>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</si>
  <si>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</si>
  <si>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</si>
  <si>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</si>
  <si>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</si>
  <si>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</si>
  <si>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</si>
  <si>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</si>
  <si>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</si>
  <si>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</si>
  <si>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</si>
  <si>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</si>
  <si>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</si>
  <si>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</si>
  <si>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</si>
  <si>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</si>
  <si>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</si>
  <si>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</si>
  <si>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</si>
  <si>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</si>
  <si>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</si>
  <si>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</si>
  <si>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</si>
  <si>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</si>
  <si>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</si>
  <si>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</si>
  <si>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</si>
  <si>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</si>
  <si>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</si>
  <si>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</si>
  <si>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</si>
  <si>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</si>
  <si>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</si>
  <si>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</si>
  <si>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</si>
  <si>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</si>
  <si>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</si>
  <si>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</si>
  <si>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</si>
  <si>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</si>
  <si>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</si>
  <si>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</si>
  <si>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</si>
  <si>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</si>
  <si>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</si>
  <si>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</si>
  <si>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</si>
  <si>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</si>
  <si>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</si>
  <si>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</si>
  <si>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</si>
  <si>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</si>
  <si>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</si>
  <si>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</si>
  <si>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</si>
  <si>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</si>
  <si>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</si>
  <si>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</si>
  <si>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</si>
  <si>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</si>
  <si>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</si>
  <si>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</si>
  <si>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</si>
  <si>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</si>
  <si>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</si>
  <si>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</si>
  <si>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</si>
  <si>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</si>
  <si>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</si>
  <si>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</si>
  <si>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</si>
  <si>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</si>
  <si>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</si>
  <si>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</si>
  <si>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</si>
  <si>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</si>
  <si>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</si>
  <si>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</si>
  <si>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</si>
  <si>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</si>
  <si>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</si>
  <si>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</si>
  <si>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</si>
  <si>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</si>
  <si>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</si>
  <si>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</si>
  <si>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</si>
  <si>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</si>
  <si>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</si>
  <si>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</si>
  <si>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</si>
  <si>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</si>
  <si>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</si>
  <si>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</si>
  <si>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</si>
  <si>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</si>
  <si>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</si>
  <si>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</si>
  <si>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</si>
  <si>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</si>
  <si>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</si>
  <si>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</si>
  <si>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</si>
  <si>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</si>
  <si>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</si>
  <si>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</si>
  <si>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</si>
  <si>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</si>
  <si>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</si>
  <si>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</si>
  <si>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</si>
  <si>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</si>
  <si>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</si>
  <si>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</si>
  <si>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</si>
  <si>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</si>
  <si>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</si>
  <si>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</si>
  <si>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</si>
  <si>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</si>
  <si>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</si>
  <si>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</si>
  <si>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</si>
  <si>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</si>
  <si>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</si>
  <si>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</si>
  <si>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</si>
  <si>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</si>
  <si>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</si>
  <si>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</si>
  <si>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</si>
  <si>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</si>
  <si>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</si>
  <si>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</si>
  <si>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</si>
  <si>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</si>
  <si>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</si>
  <si>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</si>
  <si>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</si>
  <si>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</si>
  <si>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</si>
  <si>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</si>
  <si>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</si>
  <si>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</si>
  <si>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</si>
  <si>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</si>
  <si>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</si>
  <si>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</si>
  <si>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</si>
  <si>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</si>
  <si>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</si>
  <si>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</si>
  <si>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</si>
  <si>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</si>
  <si>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</si>
  <si>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</si>
  <si>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</si>
  <si>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</si>
  <si>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</si>
  <si>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</si>
  <si>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</si>
  <si>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</si>
  <si>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</si>
  <si>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</si>
  <si>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</si>
  <si>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</si>
  <si>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</si>
  <si>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</si>
  <si>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</si>
  <si>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</si>
  <si>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</si>
  <si>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</si>
  <si>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</si>
  <si>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</si>
  <si>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</si>
  <si>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</si>
  <si>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</si>
  <si>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</si>
  <si>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</si>
  <si>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</si>
  <si>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</si>
  <si>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</si>
  <si>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</si>
  <si>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</si>
  <si>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</si>
  <si>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</si>
  <si>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</si>
  <si>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</si>
  <si>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</si>
  <si>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</si>
  <si>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</si>
  <si>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</si>
  <si>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</si>
  <si>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</si>
  <si>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</si>
  <si>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</si>
  <si>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</si>
  <si>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</si>
  <si>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</si>
  <si>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</si>
  <si>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</si>
  <si>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</si>
  <si>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</si>
  <si>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</si>
  <si>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</si>
  <si>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</si>
  <si>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</si>
  <si>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</si>
  <si>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</si>
  <si>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</si>
  <si>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</si>
  <si>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</si>
  <si>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</si>
  <si>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</si>
  <si>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</si>
  <si>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</si>
  <si>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</si>
  <si>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</si>
  <si>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</si>
  <si>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</si>
  <si>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</si>
  <si>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</si>
  <si>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</si>
  <si>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</si>
  <si>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</si>
  <si>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</si>
  <si>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</si>
  <si>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</si>
  <si>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</si>
  <si>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</si>
  <si>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</si>
  <si>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</si>
  <si>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</si>
  <si>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</si>
  <si>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</si>
  <si>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</si>
  <si>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</si>
  <si>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</si>
  <si>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</si>
  <si>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</si>
  <si>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</si>
  <si>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</si>
  <si>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</si>
  <si>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</si>
  <si>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</si>
  <si>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</si>
  <si>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</si>
  <si>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</si>
  <si>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</si>
  <si>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</si>
  <si>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</si>
  <si>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</si>
  <si>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</si>
  <si>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</si>
  <si>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</si>
  <si>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</si>
  <si>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</si>
  <si>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</si>
  <si>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</si>
  <si>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</si>
  <si>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</si>
  <si>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</si>
  <si>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</si>
  <si>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</si>
  <si>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</si>
  <si>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</si>
  <si>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</si>
  <si>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</si>
  <si>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</si>
  <si>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</si>
  <si>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</si>
  <si>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</si>
  <si>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</si>
  <si>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</si>
  <si>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</si>
  <si>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</si>
  <si>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</si>
  <si>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</si>
  <si>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</si>
  <si>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</si>
  <si>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</si>
  <si>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</si>
  <si>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</si>
  <si>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</si>
  <si>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</si>
  <si>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</si>
  <si>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</si>
  <si>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</si>
  <si>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</si>
  <si>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</si>
  <si>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</si>
  <si>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</si>
  <si>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</si>
  <si>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</si>
  <si>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</si>
  <si>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</si>
  <si>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</si>
  <si>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</si>
  <si>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</si>
  <si>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</si>
  <si>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</si>
  <si>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</si>
  <si>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</si>
  <si>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</si>
  <si>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</si>
  <si>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</si>
  <si>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</si>
  <si>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</si>
  <si>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</si>
  <si>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</si>
  <si>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</si>
  <si>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</si>
  <si>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</si>
  <si>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</si>
  <si>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</si>
  <si>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</si>
  <si>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</si>
  <si>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</si>
  <si>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</si>
  <si>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</si>
  <si>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</si>
  <si>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</si>
  <si>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</si>
  <si>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</si>
  <si>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</si>
  <si>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</si>
  <si>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</si>
  <si>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</si>
  <si>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</si>
  <si>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</si>
  <si>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</si>
  <si>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</si>
  <si>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</si>
  <si>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</si>
  <si>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</si>
  <si>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</si>
  <si>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</si>
  <si>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</si>
  <si>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</si>
  <si>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</si>
  <si>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</si>
  <si>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</si>
  <si>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</si>
  <si>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</si>
  <si>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</si>
  <si>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</si>
  <si>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</si>
  <si>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</si>
  <si>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</si>
  <si>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</si>
  <si>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</si>
  <si>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</si>
  <si>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</si>
  <si>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</si>
  <si>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</si>
  <si>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</si>
  <si>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</si>
  <si>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</si>
  <si>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</si>
  <si>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</si>
  <si>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</si>
  <si>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</si>
  <si>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</si>
  <si>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</si>
  <si>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</si>
  <si>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</si>
  <si>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</si>
  <si>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</si>
  <si>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</si>
  <si>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</si>
  <si>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</si>
  <si>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</si>
  <si>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</si>
  <si>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</si>
  <si>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</si>
  <si>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</si>
  <si>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</si>
  <si>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</si>
  <si>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</si>
  <si>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</si>
  <si>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</si>
  <si>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</si>
  <si>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</si>
  <si>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</si>
  <si>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</si>
  <si>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</si>
  <si>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</si>
  <si>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</si>
  <si>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</si>
  <si>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</si>
  <si>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</si>
  <si>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</si>
  <si>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</si>
  <si>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</si>
  <si>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</si>
  <si>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</si>
  <si>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</si>
  <si>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</si>
  <si>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</si>
  <si>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</si>
  <si>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</si>
  <si>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</si>
  <si>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</si>
  <si>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</si>
  <si>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</si>
  <si>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</si>
  <si>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</si>
  <si>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</si>
  <si>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</si>
  <si>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</si>
  <si>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</si>
  <si>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</si>
  <si>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</si>
  <si>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</si>
  <si>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</si>
  <si>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</si>
  <si>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</si>
  <si>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</si>
  <si>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</si>
  <si>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</si>
  <si>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</si>
  <si>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</si>
  <si>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</si>
  <si>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</si>
  <si>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</si>
  <si>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</si>
  <si>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</si>
  <si>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</si>
  <si>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</si>
  <si>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</si>
  <si>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</si>
  <si>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</si>
  <si>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</si>
  <si>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</si>
  <si>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</si>
  <si>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</si>
  <si>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</si>
  <si>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</si>
  <si>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</si>
  <si>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</si>
  <si>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</si>
  <si>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</si>
  <si>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</si>
  <si>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</si>
  <si>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</si>
  <si>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</si>
  <si>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</si>
  <si>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</si>
  <si>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</si>
  <si>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</si>
  <si>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</si>
  <si>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</si>
  <si>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</si>
  <si>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</si>
  <si>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</si>
  <si>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</si>
  <si>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</si>
  <si>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</si>
  <si>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</si>
  <si>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</si>
  <si>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</si>
  <si>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</si>
  <si>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</si>
  <si>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</si>
  <si>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</si>
  <si>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</si>
  <si>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</si>
  <si>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</si>
  <si>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</si>
  <si>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</si>
  <si>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</si>
  <si>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</si>
  <si>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</si>
  <si>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</si>
  <si>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</si>
  <si>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</si>
  <si>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</si>
  <si>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</si>
  <si>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</si>
  <si>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</si>
  <si>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</si>
  <si>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</si>
  <si>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</si>
  <si>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</si>
  <si>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</si>
  <si>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</si>
  <si>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</si>
  <si>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</si>
  <si>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</si>
  <si>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</si>
  <si>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</si>
  <si>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</si>
  <si>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</si>
  <si>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</si>
  <si>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</si>
  <si>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</si>
  <si>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</si>
  <si>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</si>
  <si>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</si>
  <si>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</si>
  <si>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</si>
  <si>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</si>
  <si>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</si>
  <si>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</si>
  <si>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</si>
  <si>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</si>
  <si>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</si>
  <si>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</si>
  <si>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</si>
  <si>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</si>
  <si>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</si>
  <si>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</si>
  <si>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</si>
  <si>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</si>
  <si>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</si>
  <si>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</si>
  <si>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</si>
  <si>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</si>
  <si>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</si>
  <si>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</si>
  <si>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</si>
  <si>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</si>
  <si>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</si>
  <si>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</si>
  <si>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</si>
  <si>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</si>
  <si>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</si>
  <si>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</si>
  <si>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</si>
  <si>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</si>
  <si>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</si>
  <si>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</si>
  <si>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</si>
  <si>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</si>
  <si>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</si>
  <si>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</si>
  <si>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</si>
  <si>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</si>
  <si>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</si>
  <si>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</si>
  <si>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</si>
  <si>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</si>
  <si>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</si>
  <si>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</si>
  <si>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</si>
  <si>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</si>
  <si>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</si>
  <si>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</si>
  <si>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</si>
  <si>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</si>
  <si>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</si>
  <si>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</si>
  <si>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</si>
  <si>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</si>
  <si>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</si>
  <si>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</si>
  <si>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</si>
  <si>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</si>
  <si>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</si>
  <si>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</si>
  <si>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</si>
  <si>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</si>
  <si>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</si>
  <si>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</si>
  <si>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</si>
  <si>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</si>
  <si>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</si>
  <si>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</si>
  <si>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</si>
  <si>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</si>
  <si>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</si>
  <si>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</si>
  <si>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</si>
  <si>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</si>
  <si>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</si>
  <si>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</si>
  <si>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</si>
  <si>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</si>
  <si>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</si>
  <si>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</si>
  <si>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</si>
  <si>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</si>
  <si>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</si>
  <si>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</si>
  <si>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</si>
  <si>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</si>
  <si>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</si>
  <si>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</si>
  <si>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</si>
  <si>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</si>
  <si>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</si>
  <si>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</si>
  <si>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</si>
  <si>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</si>
  <si>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</si>
  <si>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</si>
  <si>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</si>
  <si>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</si>
  <si>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</si>
  <si>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</si>
  <si>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</si>
  <si>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</si>
  <si>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</si>
  <si>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</si>
  <si>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</si>
  <si>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</si>
  <si>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</si>
  <si>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</si>
  <si>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</si>
  <si>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</si>
  <si>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</si>
  <si>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</si>
  <si>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</si>
  <si>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</si>
  <si>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</si>
  <si>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</si>
  <si>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</si>
  <si>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</si>
  <si>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</si>
  <si>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</si>
  <si>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</si>
  <si>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</si>
  <si>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</si>
  <si>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</si>
  <si>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</si>
  <si>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</si>
  <si>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</si>
  <si>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</si>
  <si>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</si>
  <si>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</si>
  <si>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</si>
  <si>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</si>
  <si>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</si>
  <si>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</si>
  <si>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</si>
  <si>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</si>
  <si>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</si>
  <si>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</si>
  <si>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</si>
  <si>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</si>
  <si>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</si>
  <si>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</si>
  <si>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</si>
  <si>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</si>
  <si>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</si>
  <si>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</si>
  <si>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</si>
  <si>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</si>
  <si>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</si>
  <si>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</si>
  <si>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</si>
  <si>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</si>
  <si>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</si>
  <si>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</si>
  <si>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</si>
  <si>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</si>
  <si>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</si>
  <si>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</si>
  <si>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</si>
  <si>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</si>
  <si>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</si>
  <si>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</si>
  <si>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</si>
  <si>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</si>
  <si>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</si>
  <si>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</si>
  <si>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</si>
  <si>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</si>
  <si>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</si>
  <si>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</si>
  <si>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</si>
  <si>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</si>
  <si>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</si>
  <si>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</si>
  <si>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</si>
  <si>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</si>
  <si>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</si>
  <si>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</si>
  <si>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</si>
  <si>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</si>
  <si>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</si>
  <si>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</si>
  <si>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</si>
  <si>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</si>
  <si>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</si>
  <si>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</si>
  <si>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</si>
  <si>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</si>
  <si>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</si>
  <si>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</si>
  <si>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</si>
  <si>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</si>
  <si>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</si>
  <si>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</si>
  <si>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</si>
  <si>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</si>
  <si>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</si>
  <si>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</si>
  <si>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</si>
  <si>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</si>
  <si>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</si>
  <si>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</si>
  <si>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</si>
  <si>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</si>
  <si>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</si>
  <si>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</si>
  <si>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</si>
  <si>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</si>
  <si>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</si>
  <si>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</si>
  <si>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</si>
  <si>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</si>
  <si>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</si>
  <si>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</si>
  <si>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</si>
  <si>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</si>
  <si>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</si>
  <si>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</si>
  <si>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</si>
  <si>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</si>
  <si>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</si>
  <si>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</si>
  <si>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</si>
  <si>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</si>
  <si>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</si>
  <si>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</si>
  <si>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</si>
  <si>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</si>
  <si>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</si>
  <si>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</si>
  <si>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</si>
  <si>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</si>
  <si>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</si>
  <si>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</si>
  <si>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</si>
  <si>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</si>
  <si>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</si>
  <si>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</si>
  <si>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</si>
  <si>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</si>
  <si>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</si>
  <si>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</si>
  <si>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</si>
  <si>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</si>
  <si>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</si>
  <si>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</si>
  <si>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</si>
  <si>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</si>
  <si>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</si>
  <si>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</si>
  <si>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</si>
  <si>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</si>
  <si>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</si>
  <si>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</si>
  <si>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</si>
  <si>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</si>
  <si>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</si>
  <si>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</si>
  <si>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</si>
  <si>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</si>
  <si>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</si>
  <si>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</si>
  <si>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</si>
  <si>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</si>
  <si>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</si>
  <si>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</si>
  <si>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</si>
  <si>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</si>
  <si>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</si>
  <si>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</si>
  <si>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</si>
  <si>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</si>
  <si>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</si>
  <si>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</si>
  <si>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</si>
  <si>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</si>
  <si>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</si>
  <si>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</si>
  <si>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</si>
  <si>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</si>
  <si>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</si>
  <si>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</si>
  <si>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</si>
  <si>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</si>
  <si>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</si>
  <si>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</si>
  <si>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</si>
  <si>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</si>
  <si>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</si>
  <si>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</si>
  <si>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</si>
  <si>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</si>
  <si>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</si>
  <si>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</si>
  <si>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</si>
  <si>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</si>
  <si>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</si>
  <si>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</si>
  <si>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</si>
  <si>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</si>
  <si>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</si>
  <si>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</si>
  <si>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</si>
  <si>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</si>
  <si>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</si>
  <si>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</si>
  <si>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</si>
  <si>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</si>
  <si>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</si>
  <si>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</si>
  <si>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</si>
  <si>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</si>
  <si>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</si>
  <si>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</si>
  <si>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</si>
  <si>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</si>
  <si>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</si>
  <si>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</si>
  <si>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</si>
  <si>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</si>
  <si>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</si>
  <si>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</si>
  <si>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</si>
  <si>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</si>
  <si>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</si>
  <si>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</si>
  <si>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</si>
  <si>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</si>
  <si>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</si>
  <si>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</si>
  <si>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</si>
  <si>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</si>
  <si>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</si>
  <si>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</si>
  <si>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</si>
  <si>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</si>
  <si>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</si>
  <si>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</si>
  <si>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</si>
  <si>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</si>
  <si>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</si>
  <si>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</si>
  <si>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</si>
  <si>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</si>
  <si>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</si>
  <si>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</si>
  <si>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</si>
  <si>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</si>
  <si>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</si>
  <si>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</si>
  <si>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</si>
  <si>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</si>
  <si>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</si>
  <si>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</si>
  <si>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</si>
  <si>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</si>
  <si>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</si>
  <si>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</si>
  <si>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</si>
  <si>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</si>
  <si>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</si>
  <si>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</si>
  <si>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</si>
  <si>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</si>
  <si>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</si>
  <si>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</si>
  <si>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</si>
  <si>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</si>
  <si>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</si>
  <si>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</si>
  <si>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</si>
  <si>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</si>
  <si>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</si>
  <si>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</si>
  <si>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</si>
  <si>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</si>
  <si>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</si>
  <si>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</si>
  <si>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</si>
  <si>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</si>
  <si>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</si>
  <si>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</si>
  <si>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</si>
  <si>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</si>
  <si>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</si>
  <si>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</si>
  <si>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</si>
  <si>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</si>
  <si>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</si>
  <si>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</si>
  <si>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</si>
  <si>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</si>
  <si>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</si>
  <si>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</si>
  <si>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</si>
  <si>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</si>
  <si>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</si>
  <si>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</si>
  <si>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</si>
  <si>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</si>
  <si>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</si>
  <si>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</si>
  <si>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</si>
  <si>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</si>
  <si>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</si>
  <si>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</si>
  <si>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</si>
  <si>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</si>
  <si>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</si>
  <si>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</si>
  <si>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</si>
  <si>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</si>
  <si>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</si>
  <si>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</si>
  <si>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</si>
  <si>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</si>
  <si>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</si>
  <si>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</si>
  <si>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</si>
  <si>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</si>
  <si>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</si>
  <si>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</si>
  <si>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</si>
  <si>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</si>
  <si>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</si>
  <si>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</si>
  <si>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</si>
  <si>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</si>
  <si>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</si>
  <si>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</si>
  <si>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</si>
  <si>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</si>
  <si>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</si>
  <si>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</si>
  <si>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</si>
  <si>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</si>
  <si>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</si>
  <si>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</si>
  <si>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</si>
  <si>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</si>
  <si>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</si>
  <si>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</si>
  <si>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</si>
  <si>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</si>
  <si>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</si>
  <si>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</si>
  <si>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</si>
  <si>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</si>
  <si>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</si>
  <si>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</si>
  <si>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</si>
  <si>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</si>
  <si>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</si>
  <si>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</si>
  <si>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</si>
  <si>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</si>
  <si>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</si>
  <si>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</si>
  <si>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</si>
  <si>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</si>
  <si>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</si>
  <si>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</si>
  <si>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</si>
  <si>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</si>
  <si>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</si>
  <si>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</si>
  <si>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</si>
  <si>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</si>
  <si>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</si>
  <si>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</si>
  <si>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</si>
  <si>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</si>
  <si>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</si>
  <si>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</si>
  <si>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</si>
  <si>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</si>
  <si>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</si>
  <si>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</si>
  <si>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</si>
  <si>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</si>
  <si>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</si>
  <si>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</si>
  <si>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</si>
  <si>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</si>
  <si>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</si>
  <si>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</si>
  <si>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</si>
  <si>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</si>
  <si>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</si>
  <si>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</si>
  <si>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</si>
  <si>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</si>
  <si>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</si>
  <si>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</si>
  <si>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</si>
  <si>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</si>
  <si>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</si>
  <si>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</si>
  <si>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</si>
  <si>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</si>
  <si>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</si>
  <si>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</si>
  <si>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</si>
  <si>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</si>
  <si>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</si>
  <si>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</si>
  <si>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</si>
  <si>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</si>
  <si>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</si>
  <si>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</si>
  <si>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</si>
  <si>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</si>
  <si>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</si>
  <si>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</si>
  <si>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</si>
  <si>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</si>
  <si>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</si>
  <si>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</si>
  <si>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</si>
  <si>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</si>
  <si>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</si>
  <si>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</si>
  <si>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</si>
  <si>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</si>
  <si>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</si>
  <si>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</si>
  <si>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</si>
  <si>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</si>
  <si>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</si>
  <si>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</si>
  <si>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</si>
  <si>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</si>
  <si>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</si>
  <si>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</si>
  <si>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</si>
  <si>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</si>
  <si>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</si>
  <si>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</si>
  <si>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</si>
  <si>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</si>
  <si>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</si>
  <si>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</si>
  <si>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</si>
  <si>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</si>
  <si>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</si>
  <si>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</si>
  <si>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</si>
  <si>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</si>
  <si>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</si>
  <si>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</si>
  <si>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</si>
  <si>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</si>
  <si>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</si>
  <si>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</si>
  <si>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</si>
  <si>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</si>
  <si>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</si>
  <si>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</si>
  <si>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</si>
  <si>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</si>
  <si>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</si>
  <si>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</si>
  <si>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</si>
  <si>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</si>
  <si>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</si>
  <si>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</si>
  <si>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</si>
  <si>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</si>
  <si>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</si>
  <si>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</si>
  <si>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</si>
  <si>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</si>
  <si>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</si>
  <si>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</si>
  <si>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</si>
  <si>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</si>
  <si>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</si>
  <si>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</si>
  <si>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</si>
  <si>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</si>
  <si>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</si>
  <si>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</si>
  <si>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</si>
  <si>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</si>
  <si>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</si>
  <si>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</si>
  <si>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</si>
  <si>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</si>
  <si>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</si>
  <si>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</si>
  <si>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</si>
  <si>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</si>
  <si>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</si>
  <si>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</si>
  <si>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</si>
  <si>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</si>
  <si>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</si>
  <si>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</si>
  <si>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</si>
  <si>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</si>
  <si>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</si>
  <si>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</si>
  <si>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</si>
  <si>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</si>
  <si>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</si>
  <si>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</si>
  <si>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</si>
  <si>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</si>
  <si>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</si>
  <si>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</si>
  <si>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</si>
  <si>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</si>
  <si>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</si>
  <si>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</si>
  <si>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</si>
  <si>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</si>
  <si>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</si>
  <si>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</si>
  <si>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</si>
  <si>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</si>
  <si>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</si>
  <si>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</si>
  <si>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</si>
  <si>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</si>
  <si>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</si>
  <si>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</si>
  <si>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</si>
  <si>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</si>
  <si>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</si>
  <si>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</si>
  <si>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</si>
  <si>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</si>
  <si>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</si>
  <si>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</si>
  <si>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</si>
  <si>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</si>
  <si>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</si>
  <si>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</si>
  <si>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</si>
  <si>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</si>
  <si>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</si>
  <si>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</si>
  <si>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</si>
  <si>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</si>
  <si>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</si>
  <si>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</si>
  <si>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</si>
  <si>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</si>
  <si>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</si>
  <si>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</si>
  <si>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</si>
  <si>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</si>
  <si>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</si>
  <si>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</si>
  <si>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</si>
  <si>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</si>
  <si>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</si>
  <si>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</si>
  <si>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</si>
  <si>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</si>
  <si>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</si>
  <si>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</si>
  <si>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</si>
  <si>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</si>
  <si>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</si>
  <si>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</si>
  <si>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</si>
  <si>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</si>
  <si>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</si>
  <si>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</si>
  <si>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</si>
  <si>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</si>
  <si>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</si>
  <si>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</si>
  <si>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</si>
  <si>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</si>
  <si>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</si>
  <si>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</si>
  <si>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</si>
  <si>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</si>
  <si>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</si>
  <si>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</si>
  <si>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</si>
  <si>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</si>
  <si>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</si>
  <si>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</si>
  <si>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</si>
  <si>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</si>
  <si>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</si>
  <si>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</si>
  <si>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</si>
  <si>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</si>
  <si>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</si>
  <si>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</si>
  <si>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</si>
  <si>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</si>
  <si>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</si>
  <si>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</si>
  <si>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</si>
  <si>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</si>
  <si>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</si>
  <si>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</si>
  <si>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</si>
  <si>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</si>
  <si>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</si>
  <si>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</si>
  <si>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</si>
  <si>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</si>
  <si>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</si>
  <si>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</si>
  <si>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</si>
  <si>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</si>
  <si>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</si>
  <si>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</si>
  <si>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</si>
  <si>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</si>
  <si>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</si>
  <si>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</si>
  <si>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</si>
  <si>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</si>
  <si>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</si>
  <si>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</si>
  <si>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</si>
  <si>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</si>
  <si>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</si>
  <si>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</si>
  <si>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</si>
  <si>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</si>
  <si>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</si>
  <si>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</si>
  <si>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</si>
  <si>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</si>
  <si>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</si>
  <si>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</si>
  <si>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</si>
  <si>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</si>
  <si>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</si>
  <si>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</si>
  <si>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</si>
  <si>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</si>
  <si>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</si>
  <si>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</si>
  <si>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</si>
  <si>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</si>
  <si>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</si>
  <si>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</si>
  <si>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</si>
  <si>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</si>
  <si>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</si>
  <si>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</si>
  <si>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</si>
  <si>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</si>
  <si>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</si>
  <si>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</si>
  <si>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</si>
  <si>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</si>
  <si>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</si>
  <si>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</si>
  <si>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</si>
  <si>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</si>
  <si>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</si>
  <si>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</si>
  <si>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</si>
  <si>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</si>
  <si>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</si>
  <si>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</si>
  <si>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</si>
  <si>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</si>
  <si>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</si>
  <si>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</si>
  <si>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</si>
  <si>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</si>
  <si>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</si>
  <si>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</si>
  <si>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</si>
  <si>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</si>
  <si>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</si>
  <si>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</si>
  <si>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</si>
  <si>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</si>
  <si>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</si>
  <si>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</si>
  <si>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</si>
  <si>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</si>
  <si>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</si>
  <si>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</si>
  <si>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</si>
  <si>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</si>
  <si>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</si>
  <si>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</si>
  <si>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</si>
  <si>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</si>
  <si>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</si>
  <si>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</si>
  <si>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</si>
  <si>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</si>
  <si>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</si>
  <si>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</si>
  <si>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</si>
  <si>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</si>
  <si>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</si>
  <si>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</si>
  <si>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</si>
  <si>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</si>
  <si>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</si>
  <si>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</si>
  <si>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</si>
  <si>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</si>
  <si>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</si>
  <si>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</si>
  <si>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</si>
  <si>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</si>
  <si>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</si>
  <si>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</si>
  <si>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</si>
  <si>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</si>
  <si>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</si>
  <si>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</si>
  <si>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</si>
  <si>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</si>
  <si>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</si>
  <si>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</si>
  <si>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</si>
  <si>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</si>
  <si>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</si>
  <si>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</si>
  <si>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</si>
  <si>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</si>
  <si>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</si>
  <si>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</si>
  <si>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</si>
  <si>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</si>
  <si>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</si>
  <si>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</si>
  <si>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</si>
  <si>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</si>
  <si>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</si>
  <si>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</si>
  <si>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</si>
  <si>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</si>
  <si>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</si>
  <si>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</si>
  <si>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</si>
  <si>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</si>
  <si>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</si>
  <si>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</si>
  <si>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</si>
  <si>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</si>
  <si>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</si>
  <si>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</si>
  <si>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</si>
  <si>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</si>
  <si>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</si>
  <si>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</si>
  <si>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</si>
  <si>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</si>
  <si>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</si>
  <si>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</si>
  <si>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</si>
  <si>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</si>
  <si>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</si>
  <si>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</si>
  <si>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</si>
  <si>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</si>
  <si>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</si>
  <si>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</si>
  <si>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</si>
  <si>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</si>
  <si>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</si>
  <si>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</si>
  <si>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</si>
  <si>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</si>
  <si>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</si>
  <si>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</si>
  <si>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</si>
  <si>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</si>
  <si>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</si>
  <si>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</si>
  <si>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</si>
  <si>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</si>
  <si>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</si>
  <si>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</si>
  <si>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</si>
  <si>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</si>
  <si>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</si>
  <si>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</si>
  <si>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</si>
  <si>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</si>
  <si>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</si>
  <si>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</si>
  <si>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</si>
  <si>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</si>
  <si>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</si>
  <si>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</si>
  <si>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</si>
  <si>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</si>
  <si>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</si>
  <si>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</si>
  <si>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</si>
  <si>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</si>
  <si>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</si>
  <si>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</si>
  <si>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</si>
  <si>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</si>
  <si>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</si>
  <si>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</si>
  <si>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</si>
  <si>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</si>
  <si>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</si>
  <si>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</si>
  <si>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</si>
  <si>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</si>
  <si>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</si>
  <si>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</si>
  <si>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</si>
  <si>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</si>
  <si>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</si>
  <si>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</si>
  <si>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</si>
  <si>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</si>
  <si>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</si>
  <si>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</si>
  <si>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</si>
  <si>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</si>
  <si>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</si>
  <si>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</si>
  <si>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</si>
  <si>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</si>
  <si>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</si>
  <si>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</si>
  <si>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</si>
  <si>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</si>
  <si>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</si>
  <si>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</si>
  <si>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</si>
  <si>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</si>
  <si>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</si>
  <si>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</si>
  <si>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</si>
  <si>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</si>
  <si>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</si>
  <si>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</si>
  <si>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</si>
  <si>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</si>
  <si>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</si>
  <si>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</si>
  <si>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</si>
  <si>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</si>
  <si>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</si>
  <si>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</si>
  <si>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</si>
  <si>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</si>
  <si>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</si>
  <si>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</si>
  <si>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</si>
  <si>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</si>
  <si>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</si>
  <si>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</si>
  <si>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</si>
  <si>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</si>
  <si>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</si>
  <si>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</si>
  <si>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</si>
  <si>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</si>
  <si>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</si>
  <si>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</si>
  <si>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</si>
  <si>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</si>
  <si>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</si>
  <si>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</si>
  <si>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</si>
  <si>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</si>
  <si>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</si>
  <si>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</si>
  <si>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</si>
  <si>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</si>
  <si>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</si>
  <si>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</si>
  <si>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</si>
  <si>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</si>
  <si>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</si>
  <si>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</si>
  <si>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</si>
  <si>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</si>
  <si>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</si>
  <si>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</si>
  <si>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</si>
  <si>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</si>
  <si>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</si>
  <si>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</si>
  <si>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</si>
  <si>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</si>
  <si>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</si>
  <si>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</si>
  <si>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</si>
  <si>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</si>
  <si>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</si>
  <si>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</si>
  <si>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</si>
  <si>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</si>
  <si>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</si>
  <si>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</si>
  <si>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</si>
  <si>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</si>
  <si>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</si>
  <si>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</si>
  <si>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</si>
  <si>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</si>
  <si>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</si>
  <si>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</si>
  <si>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</si>
  <si>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</si>
  <si>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</si>
  <si>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</si>
  <si>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</si>
  <si>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</si>
  <si>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</si>
  <si>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</si>
  <si>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</si>
  <si>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</si>
  <si>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</si>
  <si>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</si>
  <si>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</si>
  <si>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</si>
  <si>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</si>
  <si>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</si>
  <si>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</si>
  <si>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</si>
  <si>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</si>
  <si>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</si>
  <si>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</si>
  <si>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</si>
  <si>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</si>
  <si>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</si>
  <si>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</si>
  <si>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</si>
  <si>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</si>
  <si>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</si>
  <si>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</si>
  <si>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</si>
  <si>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</si>
  <si>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</si>
  <si>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</si>
  <si>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</si>
  <si>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</si>
  <si>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</si>
  <si>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</si>
  <si>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</si>
  <si>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</si>
  <si>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</si>
  <si>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</si>
  <si>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</si>
  <si>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</si>
  <si>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</si>
  <si>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</si>
  <si>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</si>
  <si>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</si>
  <si>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</si>
  <si>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</si>
  <si>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</si>
  <si>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</si>
  <si>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</si>
  <si>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</si>
  <si>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</si>
  <si>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</si>
  <si>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</si>
  <si>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</si>
  <si>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</si>
  <si>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</si>
  <si>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</si>
  <si>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</si>
  <si>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</si>
  <si>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</si>
  <si>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</si>
  <si>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</si>
  <si>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</si>
  <si>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</si>
  <si>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</si>
  <si>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</si>
  <si>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</si>
  <si>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</si>
  <si>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</si>
  <si>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</si>
  <si>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</si>
  <si>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</si>
  <si>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</si>
  <si>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</si>
  <si>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</si>
  <si>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</si>
  <si>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</si>
  <si>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</si>
  <si>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</si>
  <si>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</si>
  <si>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</si>
  <si>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</si>
  <si>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</si>
  <si>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</si>
  <si>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</si>
  <si>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</si>
  <si>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</si>
  <si>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</si>
  <si>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</si>
  <si>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</si>
  <si>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</si>
  <si>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</si>
  <si>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</si>
  <si>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</si>
  <si>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</si>
  <si>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</si>
  <si>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</si>
  <si>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</si>
  <si>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</si>
  <si>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</si>
  <si>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</si>
  <si>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</si>
  <si>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</si>
  <si>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</si>
  <si>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</si>
  <si>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</si>
  <si>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</si>
  <si>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</si>
  <si>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</si>
  <si>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</si>
  <si>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</si>
  <si>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</si>
  <si>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</si>
  <si>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</si>
  <si>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</si>
  <si>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</si>
  <si>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</si>
  <si>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</si>
  <si>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</si>
  <si>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</si>
  <si>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</si>
  <si>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</si>
  <si>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</si>
  <si>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</si>
  <si>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</si>
  <si>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</si>
  <si>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</si>
  <si>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</si>
  <si>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</si>
  <si>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</si>
  <si>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</si>
  <si>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</si>
  <si>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</si>
  <si>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</si>
  <si>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</si>
  <si>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</si>
  <si>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</si>
  <si>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</si>
  <si>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</si>
  <si>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</si>
  <si>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</si>
  <si>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</si>
  <si>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</si>
  <si>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</si>
  <si>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</si>
  <si>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</si>
  <si>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</si>
  <si>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</si>
  <si>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</si>
  <si>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</si>
  <si>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</si>
  <si>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</si>
  <si>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</si>
  <si>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</si>
  <si>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</si>
  <si>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</si>
  <si>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</si>
  <si>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</si>
  <si>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</si>
  <si>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</si>
  <si>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</si>
  <si>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</si>
  <si>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</si>
  <si>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</si>
  <si>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</si>
  <si>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</si>
  <si>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</si>
  <si>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</si>
  <si>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</si>
  <si>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</si>
  <si>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</si>
  <si>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</si>
  <si>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</si>
  <si>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</si>
  <si>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</si>
  <si>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</si>
  <si>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</si>
  <si>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</si>
  <si>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</si>
  <si>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</si>
  <si>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</si>
  <si>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</si>
  <si>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</si>
  <si>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</si>
  <si>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</si>
  <si>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</si>
  <si>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</si>
  <si>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</si>
  <si>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</si>
  <si>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</si>
  <si>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</si>
  <si>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</si>
  <si>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</si>
  <si>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</si>
  <si>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</si>
  <si>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</si>
  <si>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</si>
  <si>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</si>
  <si>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</si>
  <si>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</si>
  <si>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</si>
  <si>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</si>
  <si>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</si>
  <si>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</si>
  <si>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</si>
  <si>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</si>
  <si>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</si>
  <si>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</si>
  <si>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</si>
  <si>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</si>
  <si>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</si>
  <si>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</si>
  <si>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</si>
  <si>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</si>
  <si>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</si>
  <si>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</si>
  <si>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</si>
  <si>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</si>
  <si>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</si>
  <si>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</si>
  <si>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</si>
  <si>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</si>
  <si>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</si>
  <si>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</si>
  <si>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</si>
  <si>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</si>
  <si>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</si>
  <si>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</si>
  <si>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</si>
  <si>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</si>
  <si>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</si>
  <si>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</si>
  <si>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</si>
  <si>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</si>
  <si>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</si>
  <si>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</si>
  <si>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</si>
  <si>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</si>
  <si>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</si>
  <si>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</si>
  <si>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</si>
  <si>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</si>
  <si>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</si>
  <si>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</si>
  <si>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</si>
  <si>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</si>
  <si>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</si>
  <si>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</si>
  <si>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</si>
  <si>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</si>
  <si>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</si>
  <si>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</si>
  <si>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</si>
  <si>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</si>
  <si>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</si>
  <si>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</si>
  <si>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</si>
  <si>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</si>
  <si>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</si>
  <si>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</si>
  <si>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</si>
  <si>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</si>
  <si>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</si>
  <si>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</si>
  <si>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</si>
  <si>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</si>
  <si>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</si>
  <si>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</si>
  <si>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</si>
  <si>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</si>
  <si>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</si>
  <si>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</si>
  <si>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</si>
  <si>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</si>
  <si>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</si>
  <si>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</si>
  <si>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</si>
  <si>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</si>
  <si>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</si>
  <si>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</si>
  <si>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</si>
  <si>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</si>
  <si>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</si>
  <si>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</si>
  <si>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</si>
  <si>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</si>
  <si>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</si>
  <si>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</si>
  <si>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</si>
  <si>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</si>
  <si>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</si>
  <si>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</si>
  <si>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</si>
  <si>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</si>
  <si>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</si>
  <si>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</si>
  <si>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</si>
  <si>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</si>
  <si>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</si>
  <si>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</si>
  <si>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</si>
  <si>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</si>
  <si>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</si>
  <si>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</si>
  <si>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</si>
  <si>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</si>
  <si>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</si>
  <si>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</si>
  <si>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</si>
  <si>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</si>
  <si>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</si>
  <si>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</si>
  <si>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</si>
  <si>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</si>
  <si>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</si>
  <si>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</si>
  <si>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</si>
  <si>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</si>
  <si>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</si>
  <si>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</si>
  <si>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</si>
  <si>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</si>
  <si>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</si>
  <si>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</si>
  <si>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</si>
  <si>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</si>
  <si>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</si>
  <si>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</si>
  <si>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</si>
  <si>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</si>
  <si>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</si>
  <si>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</si>
  <si>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</si>
  <si>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</si>
  <si>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</si>
  <si>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</si>
  <si>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</si>
  <si>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</si>
  <si>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</si>
  <si>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</si>
  <si>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</si>
  <si>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</si>
  <si>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</si>
  <si>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</si>
  <si>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</si>
  <si>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</si>
  <si>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</si>
  <si>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</si>
  <si>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</si>
  <si>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</si>
  <si>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</si>
  <si>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</si>
  <si>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</si>
  <si>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</si>
  <si>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</si>
  <si>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</si>
  <si>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</si>
  <si>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</si>
  <si>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</si>
  <si>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</si>
  <si>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</si>
  <si>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</si>
  <si>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</si>
  <si>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</si>
  <si>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</si>
  <si>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</si>
  <si>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</si>
  <si>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</si>
  <si>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</si>
  <si>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</si>
  <si>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</si>
  <si>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</si>
  <si>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</si>
  <si>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</si>
  <si>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</si>
  <si>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</si>
  <si>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</si>
  <si>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</si>
  <si>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</si>
  <si>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</si>
  <si>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</si>
  <si>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</si>
  <si>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</si>
  <si>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</si>
  <si>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</si>
  <si>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</si>
  <si>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</si>
  <si>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</si>
  <si>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</si>
  <si>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</si>
  <si>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</si>
  <si>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</si>
  <si>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</si>
  <si>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</si>
  <si>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</si>
  <si>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</si>
  <si>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</si>
  <si>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</si>
  <si>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</si>
  <si>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</si>
  <si>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</si>
  <si>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</si>
  <si>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</si>
  <si>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</si>
  <si>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</si>
  <si>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</si>
  <si>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</si>
  <si>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</si>
  <si>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</si>
  <si>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</si>
  <si>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</si>
  <si>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</si>
  <si>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</si>
  <si>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</si>
  <si>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</si>
  <si>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</si>
  <si>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</si>
  <si>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</si>
  <si>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</si>
  <si>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</si>
  <si>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</si>
  <si>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</si>
  <si>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</si>
  <si>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</si>
  <si>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</si>
  <si>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</si>
  <si>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</si>
  <si>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</si>
  <si>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</si>
  <si>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</si>
  <si>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</si>
  <si>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</si>
  <si>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</si>
  <si>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</si>
  <si>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</si>
  <si>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</si>
  <si>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</si>
  <si>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</si>
  <si>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</si>
  <si>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</si>
  <si>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</si>
  <si>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</si>
  <si>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</si>
  <si>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</si>
  <si>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</si>
  <si>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</si>
  <si>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</si>
  <si>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</si>
  <si>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</si>
  <si>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</si>
  <si>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</si>
  <si>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</si>
  <si>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</si>
  <si>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</si>
  <si>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</si>
  <si>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</si>
  <si>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</si>
  <si>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</si>
  <si>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</si>
  <si>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</si>
  <si>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</si>
  <si>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</si>
  <si>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</si>
  <si>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</si>
  <si>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</si>
  <si>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</si>
  <si>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</si>
  <si>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</si>
  <si>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</si>
  <si>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</si>
  <si>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</si>
  <si>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</si>
  <si>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</si>
  <si>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</si>
  <si>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</si>
  <si>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</si>
  <si>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</si>
  <si>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</si>
  <si>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</si>
  <si>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</si>
  <si>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</si>
  <si>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</si>
  <si>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</si>
  <si>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</si>
  <si>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</si>
  <si>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</si>
  <si>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</si>
  <si>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</si>
  <si>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</si>
  <si>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</si>
  <si>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</si>
  <si>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</si>
  <si>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</si>
  <si>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</si>
  <si>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</si>
  <si>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</si>
  <si>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</si>
  <si>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</si>
  <si>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</si>
  <si>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</si>
  <si>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</si>
  <si>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</si>
  <si>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</si>
  <si>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</si>
  <si>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</si>
  <si>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</si>
  <si>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</si>
  <si>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</si>
  <si>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</si>
  <si>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</si>
  <si>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</si>
  <si>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</si>
  <si>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</si>
  <si>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</si>
  <si>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</si>
  <si>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</si>
  <si>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</si>
  <si>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</si>
  <si>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</si>
  <si>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</si>
  <si>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</si>
  <si>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</si>
  <si>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</si>
  <si>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</si>
  <si>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</si>
  <si>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</si>
  <si>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</si>
  <si>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</si>
  <si>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</si>
  <si>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</si>
  <si>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</si>
  <si>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</si>
  <si>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</si>
  <si>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</si>
  <si>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</si>
  <si>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</si>
  <si>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</si>
  <si>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</si>
  <si>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</si>
  <si>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</si>
  <si>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</si>
  <si>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</si>
  <si>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</si>
  <si>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</si>
  <si>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</si>
  <si>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</si>
  <si>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</si>
  <si>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</si>
  <si>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</si>
  <si>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</si>
  <si>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</si>
  <si>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</si>
  <si>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</si>
  <si>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</si>
  <si>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</si>
  <si>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</si>
  <si>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</si>
  <si>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</si>
  <si>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</si>
  <si>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</si>
  <si>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</si>
  <si>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</si>
  <si>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</si>
  <si>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</si>
  <si>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</si>
  <si>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</si>
  <si>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</si>
  <si>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</si>
  <si>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</si>
  <si>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</si>
  <si>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</si>
  <si>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</si>
  <si>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</si>
  <si>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</si>
  <si>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</si>
  <si>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</si>
  <si>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</si>
  <si>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</si>
  <si>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</si>
  <si>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</si>
  <si>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</si>
  <si>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</si>
  <si>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</si>
  <si>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</si>
  <si>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</si>
  <si>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</si>
  <si>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</si>
  <si>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</si>
  <si>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</si>
  <si>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</si>
  <si>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</si>
  <si>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</si>
  <si>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</si>
  <si>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</si>
  <si>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</si>
  <si>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</si>
  <si>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</si>
  <si>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</si>
  <si>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</si>
  <si>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</si>
  <si>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</si>
  <si>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</si>
  <si>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</si>
  <si>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</si>
  <si>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</si>
  <si>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</si>
  <si>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</si>
  <si>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</si>
  <si>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</si>
  <si>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</si>
  <si>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</si>
  <si>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</si>
  <si>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</si>
  <si>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</si>
  <si>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</si>
  <si>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</si>
  <si>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</si>
  <si>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</si>
  <si>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</si>
  <si>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</si>
  <si>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</si>
  <si>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</si>
  <si>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</si>
  <si>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</si>
  <si>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</si>
  <si>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</si>
  <si>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</si>
  <si>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</si>
  <si>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</si>
  <si>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</si>
  <si>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</si>
  <si>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</si>
  <si>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</si>
  <si>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</si>
  <si>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</si>
  <si>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</si>
  <si>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</si>
  <si>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</si>
  <si>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</si>
  <si>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</si>
  <si>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</si>
  <si>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</si>
  <si>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</si>
  <si>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</si>
  <si>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</si>
  <si>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</si>
  <si>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</si>
  <si>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</si>
  <si>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</si>
  <si>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</si>
  <si>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</si>
  <si>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</si>
  <si>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</si>
  <si>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</si>
  <si>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</si>
  <si>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</si>
  <si>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</si>
  <si>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</si>
  <si>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</si>
  <si>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</si>
  <si>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</si>
  <si>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</si>
  <si>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</si>
  <si>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</si>
  <si>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</si>
  <si>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</si>
  <si>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</si>
  <si>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</si>
  <si>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</si>
  <si>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</si>
  <si>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</si>
  <si>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</si>
  <si>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</si>
  <si>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</si>
  <si>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</si>
  <si>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</si>
  <si>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</si>
  <si>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</si>
  <si>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</si>
  <si>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</si>
  <si>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</si>
  <si>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</si>
  <si>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</si>
  <si>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</si>
  <si>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</si>
  <si>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</si>
  <si>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</si>
  <si>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</si>
  <si>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</si>
  <si>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</si>
  <si>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</si>
  <si>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</si>
  <si>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</si>
  <si>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</si>
  <si>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</si>
  <si>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</si>
  <si>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</si>
  <si>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</si>
  <si>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</si>
  <si>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</si>
  <si>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</si>
  <si>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</si>
  <si>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</si>
  <si>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</si>
  <si>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</si>
  <si>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</si>
  <si>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</si>
  <si>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</si>
  <si>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</si>
  <si>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</si>
  <si>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</si>
  <si>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</si>
  <si>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</si>
  <si>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</si>
  <si>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</si>
  <si>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</si>
  <si>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</si>
  <si>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</si>
  <si>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</si>
  <si>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</si>
  <si>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</si>
  <si>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</si>
  <si>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</si>
  <si>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</si>
  <si>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</si>
  <si>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</si>
  <si>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</si>
  <si>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</si>
  <si>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</si>
  <si>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</si>
  <si>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</si>
  <si>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</si>
  <si>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</si>
  <si>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</si>
  <si>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</si>
  <si>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</si>
  <si>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</si>
  <si>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</si>
  <si>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</si>
  <si>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</si>
  <si>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</si>
  <si>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</si>
  <si>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</si>
  <si>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</si>
  <si>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</si>
  <si>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</si>
  <si>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</si>
  <si>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</si>
  <si>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</si>
  <si>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</si>
  <si>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</si>
  <si>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</si>
  <si>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</si>
  <si>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</si>
  <si>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</si>
  <si>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</si>
  <si>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</si>
  <si>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</si>
  <si>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</si>
  <si>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</si>
  <si>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</si>
  <si>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</si>
  <si>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</si>
  <si>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</si>
  <si>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</si>
  <si>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</si>
  <si>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</si>
  <si>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</si>
  <si>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</si>
  <si>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</si>
  <si>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</si>
  <si>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</si>
  <si>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</si>
  <si>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</si>
  <si>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</si>
  <si>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</si>
  <si>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</si>
  <si>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</si>
  <si>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</si>
  <si>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</si>
  <si>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</si>
  <si>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</si>
  <si>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</si>
  <si>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</si>
  <si>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</si>
  <si>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</si>
  <si>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</si>
  <si>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</si>
  <si>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</si>
  <si>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</si>
  <si>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</si>
  <si>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</si>
  <si>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</si>
  <si>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</si>
  <si>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</si>
  <si>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</si>
  <si>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</si>
  <si>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</si>
  <si>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</si>
  <si>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</si>
  <si>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</si>
  <si>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</si>
  <si>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</si>
  <si>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</si>
  <si>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</si>
  <si>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</si>
  <si>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</si>
  <si>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</si>
  <si>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</si>
  <si>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</si>
  <si>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</si>
  <si>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</si>
  <si>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</si>
  <si>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</si>
  <si>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</si>
  <si>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</si>
  <si>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</si>
  <si>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</si>
  <si>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</si>
  <si>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</si>
  <si>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</si>
  <si>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</si>
  <si>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</si>
  <si>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</si>
  <si>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</si>
  <si>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</si>
  <si>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</si>
  <si>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</si>
  <si>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</si>
  <si>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</si>
  <si>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</si>
  <si>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</si>
  <si>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</si>
  <si>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</si>
  <si>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</si>
  <si>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</si>
  <si>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</si>
  <si>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</si>
  <si>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</si>
  <si>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</si>
  <si>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</si>
  <si>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</si>
  <si>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</si>
  <si>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</si>
  <si>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</si>
  <si>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</si>
  <si>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</si>
  <si>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</si>
  <si>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</si>
  <si>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</si>
  <si>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</si>
  <si>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</si>
  <si>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</si>
  <si>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</si>
  <si>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</si>
  <si>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</si>
  <si>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</si>
  <si>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</si>
  <si>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</si>
  <si>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</si>
  <si>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</si>
  <si>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</si>
  <si>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</si>
  <si>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</si>
  <si>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</si>
  <si>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</si>
  <si>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</si>
  <si>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</si>
  <si>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</si>
  <si>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</si>
  <si>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</si>
  <si>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</si>
  <si>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</si>
  <si>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</si>
  <si>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</si>
  <si>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</si>
  <si>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</si>
  <si>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</si>
  <si>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</si>
  <si>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</si>
  <si>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</si>
  <si>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</si>
  <si>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</si>
  <si>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</si>
  <si>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</si>
  <si>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</si>
  <si>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</si>
  <si>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</si>
  <si>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</si>
  <si>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</si>
  <si>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</si>
  <si>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</si>
  <si>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</si>
  <si>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</si>
  <si>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</si>
  <si>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</si>
  <si>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</si>
  <si>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</si>
  <si>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</si>
  <si>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</si>
  <si>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</si>
  <si>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</si>
  <si>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</si>
  <si>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</si>
  <si>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</si>
  <si>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</si>
  <si>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</si>
  <si>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</si>
  <si>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</si>
  <si>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</si>
  <si>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</si>
  <si>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</si>
  <si>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</si>
  <si>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</si>
  <si>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</si>
  <si>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</si>
  <si>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</si>
  <si>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</si>
  <si>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</si>
  <si>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</si>
  <si>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</si>
  <si>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</si>
  <si>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</si>
  <si>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</si>
  <si>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</si>
  <si>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</si>
  <si>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</si>
  <si>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</si>
  <si>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</si>
  <si>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</si>
  <si>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</si>
  <si>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</si>
  <si>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</si>
  <si>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</si>
  <si>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</si>
  <si>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</si>
  <si>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</si>
  <si>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</si>
  <si>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</si>
  <si>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</si>
  <si>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</si>
  <si>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</si>
  <si>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</si>
  <si>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</si>
  <si>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</si>
  <si>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</si>
  <si>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</si>
  <si>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</si>
  <si>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</si>
  <si>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</si>
  <si>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</si>
  <si>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</si>
  <si>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</si>
  <si>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</si>
  <si>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</si>
  <si>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</si>
  <si>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</si>
  <si>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</si>
  <si>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</si>
  <si>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</si>
  <si>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</si>
  <si>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</si>
  <si>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</si>
  <si>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</si>
  <si>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</si>
  <si>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</si>
  <si>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</si>
  <si>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</si>
  <si>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</si>
  <si>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</si>
  <si>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</si>
  <si>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</si>
  <si>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</si>
  <si>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</si>
  <si>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</si>
  <si>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</si>
  <si>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</si>
  <si>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</si>
  <si>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</si>
  <si>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</si>
  <si>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</si>
  <si>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</si>
  <si>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</si>
  <si>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</si>
  <si>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</si>
  <si>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</si>
  <si>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</si>
  <si>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</si>
  <si>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</si>
  <si>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</si>
  <si>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</si>
  <si>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</si>
  <si>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</si>
  <si>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</si>
  <si>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</si>
  <si>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</si>
  <si>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</si>
  <si>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</si>
  <si>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</si>
  <si>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</si>
  <si>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</si>
  <si>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</si>
  <si>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</si>
  <si>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</si>
  <si>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</si>
  <si>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</si>
  <si>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</si>
  <si>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</si>
  <si>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</si>
  <si>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</si>
  <si>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</si>
  <si>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</si>
  <si>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</si>
  <si>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</si>
  <si>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</si>
  <si>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</si>
  <si>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</si>
  <si>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</si>
  <si>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</si>
  <si>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</si>
  <si>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</si>
  <si>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</si>
  <si>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</si>
  <si>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</si>
  <si>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</si>
  <si>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</si>
  <si>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</si>
  <si>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</si>
  <si>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</si>
  <si>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</si>
  <si>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</si>
  <si>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</si>
  <si>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</si>
  <si>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</si>
  <si>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</si>
  <si>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</si>
  <si>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</si>
  <si>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</si>
  <si>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</si>
  <si>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</si>
  <si>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</si>
  <si>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</si>
  <si>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</si>
  <si>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</si>
  <si>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</si>
  <si>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</si>
  <si>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</si>
  <si>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</si>
  <si>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</si>
  <si>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</si>
  <si>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</si>
  <si>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</si>
  <si>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</si>
  <si>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</si>
  <si>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</si>
  <si>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</si>
  <si>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</si>
  <si>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</si>
  <si>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</si>
  <si>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</si>
  <si>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</si>
  <si>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</si>
  <si>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</si>
  <si>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</si>
  <si>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</si>
  <si>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</si>
  <si>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</si>
  <si>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</si>
  <si>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</si>
  <si>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</si>
  <si>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</si>
  <si>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</si>
  <si>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</si>
  <si>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</si>
  <si>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</si>
  <si>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</si>
  <si>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</si>
  <si>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</si>
  <si>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</si>
  <si>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</si>
  <si>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</si>
  <si>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</si>
  <si>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</si>
  <si>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</si>
  <si>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</si>
  <si>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</si>
  <si>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</si>
  <si>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</si>
  <si>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</si>
  <si>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</si>
  <si>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</si>
  <si>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</si>
  <si>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</si>
  <si>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</si>
  <si>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</si>
  <si>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</si>
  <si>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</si>
  <si>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</si>
  <si>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</si>
  <si>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</si>
  <si>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</si>
  <si>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</si>
  <si>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</si>
  <si>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</si>
  <si>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</si>
  <si>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</si>
  <si>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</si>
  <si>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</si>
  <si>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</si>
  <si>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</si>
  <si>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</si>
  <si>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</si>
  <si>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</si>
  <si>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</si>
  <si>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</si>
  <si>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</si>
  <si>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</si>
  <si>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</si>
  <si>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</si>
  <si>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</si>
  <si>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</si>
  <si>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</si>
  <si>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</si>
  <si>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</si>
  <si>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</si>
  <si>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</si>
  <si>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</si>
  <si>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</si>
  <si>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</si>
  <si>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</si>
  <si>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</si>
  <si>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</si>
  <si>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</si>
  <si>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</si>
  <si>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</si>
  <si>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</si>
  <si>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</si>
  <si>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</si>
  <si>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</si>
  <si>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</si>
  <si>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</si>
  <si>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</si>
  <si>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</si>
  <si>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</si>
  <si>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</si>
  <si>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</si>
  <si>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</si>
  <si>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</si>
  <si>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</si>
  <si>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</si>
  <si>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</si>
  <si>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</si>
  <si>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</si>
  <si>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</si>
  <si>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</si>
  <si>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</si>
  <si>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</si>
  <si>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</si>
  <si>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</si>
  <si>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</si>
  <si>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</si>
  <si>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</si>
  <si>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</si>
  <si>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</si>
  <si>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</si>
  <si>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</si>
  <si>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</si>
  <si>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</si>
  <si>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</si>
  <si>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</si>
  <si>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</si>
  <si>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</si>
  <si>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</si>
  <si>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</si>
  <si>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</si>
  <si>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</si>
  <si>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</si>
  <si>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</si>
  <si>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</si>
  <si>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</si>
  <si>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</si>
  <si>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</si>
  <si>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</si>
  <si>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</si>
  <si>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</si>
  <si>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</si>
  <si>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</si>
  <si>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</si>
  <si>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</si>
  <si>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</si>
  <si>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</si>
  <si>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</si>
  <si>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</si>
  <si>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</si>
  <si>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</si>
  <si>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</si>
  <si>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</si>
  <si>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</si>
  <si>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</si>
  <si>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</si>
  <si>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</si>
  <si>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</si>
  <si>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</si>
  <si>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</si>
  <si>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</si>
  <si>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</si>
  <si>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</si>
  <si>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</si>
  <si>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</si>
  <si>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</si>
  <si>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</si>
  <si>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</si>
  <si>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</si>
  <si>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</si>
  <si>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</si>
  <si>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</si>
  <si>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</si>
  <si>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</si>
  <si>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</si>
  <si>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</si>
  <si>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</si>
  <si>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</si>
  <si>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</si>
  <si>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</si>
  <si>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</si>
  <si>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</si>
  <si>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</si>
  <si>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</si>
  <si>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</si>
  <si>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</si>
  <si>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</si>
  <si>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</si>
  <si>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</si>
  <si>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</si>
  <si>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</si>
  <si>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</si>
  <si>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</si>
  <si>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</si>
  <si>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</si>
  <si>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</si>
  <si>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</si>
  <si>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</si>
  <si>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</si>
  <si>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</si>
  <si>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</si>
  <si>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</si>
  <si>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</si>
  <si>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</si>
  <si>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</si>
  <si>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</si>
  <si>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</si>
  <si>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</si>
  <si>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</si>
  <si>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</si>
  <si>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</si>
  <si>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</si>
  <si>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</si>
  <si>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</si>
  <si>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</si>
  <si>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</si>
  <si>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</si>
  <si>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</si>
  <si>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</si>
  <si>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</si>
  <si>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</si>
  <si>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</si>
  <si>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</si>
  <si>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</si>
  <si>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</si>
  <si>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</si>
  <si>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</si>
  <si>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</si>
  <si>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</si>
  <si>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</si>
  <si>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</si>
  <si>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</si>
  <si>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</si>
  <si>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</si>
  <si>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</si>
  <si>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</si>
  <si>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</si>
  <si>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</si>
  <si>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</si>
  <si>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</si>
  <si>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</si>
  <si>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</si>
  <si>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</si>
  <si>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</si>
  <si>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</si>
  <si>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</si>
  <si>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</si>
  <si>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</si>
  <si>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</si>
  <si>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</si>
  <si>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</si>
  <si>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</si>
  <si>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</si>
  <si>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</si>
  <si>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</si>
  <si>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</si>
  <si>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</si>
  <si>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</si>
  <si>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</si>
  <si>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</si>
  <si>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</si>
  <si>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</si>
  <si>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</si>
  <si>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</si>
  <si>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</si>
  <si>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</si>
  <si>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</si>
  <si>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</si>
  <si>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</si>
  <si>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</si>
  <si>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</si>
  <si>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</si>
  <si>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</si>
  <si>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</si>
  <si>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</si>
  <si>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</si>
  <si>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</si>
  <si>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</si>
  <si>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</si>
  <si>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</si>
  <si>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</si>
  <si>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</si>
  <si>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</si>
  <si>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</si>
  <si>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</si>
  <si>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</si>
  <si>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</si>
  <si>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</si>
  <si>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</si>
  <si>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</si>
  <si>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</si>
  <si>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</si>
  <si>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</si>
  <si>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</si>
  <si>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</si>
  <si>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</si>
  <si>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</si>
  <si>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</si>
  <si>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</si>
  <si>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</si>
  <si>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</si>
  <si>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</si>
  <si>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</si>
  <si>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</si>
  <si>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</si>
  <si>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</si>
  <si>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</si>
  <si>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</si>
  <si>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</si>
  <si>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</si>
  <si>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</si>
  <si>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</si>
  <si>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</si>
  <si>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</si>
  <si>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</si>
  <si>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</si>
  <si>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</si>
  <si>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</si>
  <si>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</si>
  <si>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</si>
  <si>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</si>
  <si>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</si>
  <si>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</si>
  <si>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</si>
  <si>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</si>
  <si>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</si>
  <si>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</si>
  <si>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</si>
  <si>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</si>
  <si>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</si>
  <si>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</si>
  <si>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</si>
  <si>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</si>
  <si>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</si>
  <si>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</si>
  <si>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</si>
  <si>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</si>
  <si>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</si>
  <si>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</si>
  <si>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</si>
  <si>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</si>
  <si>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</si>
  <si>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</si>
  <si>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</si>
  <si>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</si>
  <si>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</si>
  <si>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</si>
  <si>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</si>
  <si>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</si>
  <si>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</si>
  <si>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</si>
  <si>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</si>
  <si>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</si>
  <si>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</si>
  <si>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</si>
  <si>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</si>
  <si>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</si>
  <si>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</si>
  <si>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</si>
  <si>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</si>
  <si>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</si>
  <si>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</si>
  <si>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</si>
  <si>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</si>
  <si>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</si>
  <si>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</si>
  <si>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</si>
  <si>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</si>
  <si>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</si>
  <si>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</si>
  <si>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</si>
  <si>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</si>
  <si>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</si>
  <si>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</si>
  <si>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</si>
  <si>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</si>
  <si>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</si>
  <si>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</si>
  <si>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</si>
  <si>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</si>
  <si>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</si>
  <si>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</si>
  <si>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</si>
  <si>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</si>
  <si>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</si>
  <si>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</si>
  <si>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</si>
  <si>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</si>
  <si>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</si>
  <si>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</si>
  <si>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</si>
  <si>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</si>
  <si>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</si>
  <si>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</si>
  <si>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</si>
  <si>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</si>
  <si>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</si>
  <si>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</si>
  <si>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</si>
  <si>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</si>
  <si>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</si>
  <si>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</si>
  <si>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</si>
  <si>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</si>
  <si>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</si>
  <si>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</si>
  <si>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</si>
  <si>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</si>
  <si>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</si>
  <si>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</si>
  <si>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</si>
  <si>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</si>
  <si>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</si>
  <si>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</si>
  <si>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</si>
  <si>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</si>
  <si>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</si>
  <si>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</si>
  <si>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</si>
  <si>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</si>
  <si>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</si>
  <si>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</si>
  <si>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</si>
  <si>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</si>
  <si>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</si>
  <si>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</si>
  <si>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</si>
  <si>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</si>
  <si>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</si>
  <si>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</si>
  <si>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</si>
  <si>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</si>
  <si>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</si>
  <si>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</si>
  <si>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</si>
  <si>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</si>
  <si>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</si>
  <si>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</si>
  <si>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</si>
  <si>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</si>
  <si>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</si>
  <si>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</si>
  <si>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</si>
  <si>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</si>
  <si>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</si>
  <si>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</si>
  <si>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</si>
  <si>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</si>
  <si>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</si>
  <si>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</si>
  <si>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</si>
  <si>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</si>
  <si>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</si>
  <si>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</si>
  <si>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</si>
  <si>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</si>
  <si>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</si>
  <si>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</si>
  <si>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</si>
  <si>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</si>
  <si>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</si>
  <si>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</si>
  <si>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</si>
  <si>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</si>
  <si>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</si>
  <si>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</si>
  <si>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</si>
  <si>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</si>
  <si>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</si>
  <si>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</si>
  <si>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</si>
  <si>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</si>
  <si>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</si>
  <si>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</si>
  <si>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</si>
  <si>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</si>
  <si>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</si>
  <si>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</si>
  <si>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</si>
  <si>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</si>
  <si>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</si>
  <si>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</si>
  <si>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</si>
  <si>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</si>
  <si>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</si>
  <si>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</si>
  <si>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</si>
  <si>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</si>
  <si>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</si>
  <si>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</si>
  <si>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</si>
  <si>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</si>
  <si>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</si>
  <si>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</si>
  <si>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</si>
  <si>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</si>
  <si>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</si>
  <si>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</si>
  <si>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</si>
  <si>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</si>
  <si>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</si>
  <si>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</si>
  <si>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</si>
  <si>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</si>
  <si>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</si>
  <si>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</si>
  <si>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</si>
  <si>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</si>
  <si>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</si>
  <si>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</si>
  <si>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</si>
  <si>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</si>
  <si>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</si>
  <si>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</si>
  <si>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</si>
  <si>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</si>
  <si>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</si>
  <si>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</si>
  <si>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</si>
  <si>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</si>
  <si>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</si>
  <si>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</si>
  <si>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</si>
  <si>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</si>
  <si>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</si>
  <si>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</si>
  <si>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</si>
  <si>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</si>
  <si>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</si>
  <si>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</si>
  <si>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</si>
  <si>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</si>
  <si>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</si>
  <si>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</si>
  <si>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</si>
  <si>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</si>
  <si>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</si>
  <si>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</si>
  <si>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</si>
  <si>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</si>
  <si>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</si>
  <si>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</si>
  <si>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</si>
  <si>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</si>
  <si>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</si>
  <si>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</si>
  <si>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</si>
  <si>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</si>
  <si>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</si>
  <si>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</si>
  <si>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</si>
  <si>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</si>
  <si>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</si>
  <si>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</si>
  <si>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</si>
  <si>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</si>
  <si>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</si>
  <si>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</si>
  <si>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</si>
  <si>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</si>
  <si>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</si>
  <si>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</si>
  <si>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</si>
  <si>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</si>
  <si>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</si>
  <si>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</si>
  <si>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</si>
  <si>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</si>
  <si>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</si>
  <si>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</si>
  <si>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</si>
  <si>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</si>
  <si>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</si>
  <si>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</si>
  <si>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</si>
  <si>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</si>
  <si>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</si>
  <si>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</si>
  <si>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</si>
  <si>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</si>
  <si>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</si>
  <si>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</si>
  <si>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</si>
  <si>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</si>
  <si>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</si>
  <si>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</si>
  <si>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</si>
  <si>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</si>
  <si>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</si>
  <si>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</si>
  <si>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</si>
  <si>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</si>
  <si>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</si>
  <si>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</si>
  <si>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</si>
  <si>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</si>
  <si>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</si>
  <si>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</si>
  <si>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</si>
  <si>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</si>
  <si>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</si>
  <si>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</si>
  <si>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</si>
  <si>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</si>
  <si>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</si>
  <si>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</si>
  <si>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</si>
  <si>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</si>
  <si>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</si>
  <si>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</si>
  <si>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</si>
  <si>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</si>
  <si>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</si>
  <si>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</si>
  <si>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</si>
  <si>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</si>
  <si>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</si>
  <si>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</si>
  <si>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</si>
  <si>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</si>
  <si>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</si>
  <si>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</si>
  <si>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</si>
  <si>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</si>
  <si>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</si>
  <si>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</si>
  <si>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</si>
  <si>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</si>
  <si>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</si>
  <si>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</si>
  <si>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</si>
  <si>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</si>
  <si>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</si>
  <si>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</si>
  <si>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</si>
  <si>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</si>
  <si>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</si>
  <si>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</si>
  <si>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</si>
  <si>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</si>
  <si>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</si>
  <si>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</si>
  <si>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</si>
  <si>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</si>
  <si>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</si>
  <si>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</si>
  <si>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</si>
  <si>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</si>
  <si>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</si>
  <si>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</si>
  <si>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</si>
  <si>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</si>
  <si>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</si>
  <si>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</si>
  <si>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</si>
  <si>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</si>
  <si>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</si>
  <si>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</si>
  <si>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</si>
  <si>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</si>
  <si>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</si>
  <si>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</si>
  <si>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</si>
  <si>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</si>
  <si>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</si>
  <si>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</si>
  <si>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</si>
  <si>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</si>
  <si>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</si>
  <si>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</si>
  <si>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</si>
  <si>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</si>
  <si>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</si>
  <si>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</si>
  <si>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</si>
  <si>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</si>
  <si>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</si>
  <si>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</si>
  <si>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</si>
  <si>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</si>
  <si>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</si>
  <si>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</si>
  <si>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</si>
  <si>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</si>
  <si>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</si>
  <si>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</si>
  <si>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</si>
  <si>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</si>
  <si>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</si>
  <si>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</si>
  <si>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</si>
  <si>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</si>
  <si>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</si>
  <si>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</si>
  <si>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</si>
  <si>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</si>
  <si>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</si>
  <si>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</si>
  <si>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</si>
  <si>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</si>
  <si>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</si>
  <si>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</si>
  <si>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</si>
  <si>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</si>
  <si>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</si>
  <si>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</si>
  <si>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</si>
  <si>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</si>
  <si>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</si>
  <si>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</si>
  <si>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</si>
  <si>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</si>
  <si>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</si>
  <si>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</si>
  <si>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</si>
  <si>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</si>
  <si>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</si>
  <si>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</si>
  <si>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</si>
  <si>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</si>
  <si>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</si>
  <si>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</si>
  <si>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</si>
  <si>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</si>
  <si>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</si>
  <si>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</si>
  <si>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</si>
  <si>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</si>
  <si>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</si>
  <si>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</si>
  <si>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</si>
  <si>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</si>
  <si>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</si>
  <si>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</si>
  <si>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</si>
  <si>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</si>
  <si>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</si>
  <si>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</si>
  <si>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</si>
  <si>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</si>
  <si>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</si>
  <si>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</si>
  <si>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</si>
  <si>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</si>
  <si>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</si>
  <si>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</si>
  <si>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</si>
  <si>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</si>
  <si>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</si>
  <si>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</si>
  <si>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</si>
  <si>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</si>
  <si>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</si>
  <si>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</si>
  <si>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</si>
  <si>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</si>
  <si>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</si>
  <si>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</si>
  <si>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</si>
  <si>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</si>
  <si>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</si>
  <si>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</si>
  <si>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</si>
  <si>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</si>
  <si>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</si>
  <si>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</si>
  <si>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</si>
  <si>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</si>
  <si>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</si>
  <si>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</si>
  <si>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</si>
  <si>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</si>
  <si>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</si>
  <si>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</si>
  <si>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</si>
  <si>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</si>
  <si>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</si>
  <si>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</si>
  <si>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</si>
  <si>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</si>
  <si>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</si>
  <si>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</si>
  <si>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</si>
  <si>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</si>
  <si>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</si>
  <si>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</si>
  <si>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</si>
  <si>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</si>
  <si>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</si>
  <si>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</si>
  <si>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</si>
  <si>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</si>
  <si>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</si>
  <si>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</si>
  <si>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</si>
  <si>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</si>
  <si>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</si>
  <si>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</si>
  <si>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</si>
  <si>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</si>
  <si>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</si>
  <si>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</si>
  <si>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</si>
  <si>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</si>
  <si>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</si>
  <si>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</si>
  <si>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</si>
  <si>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</si>
  <si>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</si>
  <si>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</si>
  <si>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</si>
  <si>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</si>
  <si>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</si>
  <si>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</si>
  <si>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</si>
  <si>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</si>
  <si>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</si>
  <si>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</si>
  <si>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</si>
  <si>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</si>
  <si>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</si>
  <si>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</si>
  <si>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</si>
  <si>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</si>
  <si>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</si>
  <si>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</si>
  <si>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</si>
  <si>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</si>
  <si>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</si>
  <si>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</si>
  <si>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</si>
  <si>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</si>
  <si>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</si>
  <si>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</si>
  <si>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</si>
  <si>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</si>
  <si>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</si>
  <si>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</si>
  <si>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</si>
  <si>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</si>
  <si>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</si>
  <si>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</si>
  <si>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</si>
  <si>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</si>
  <si>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</si>
  <si>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</si>
  <si>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</si>
  <si>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</si>
  <si>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</si>
  <si>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</si>
  <si>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</si>
  <si>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</si>
  <si>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</si>
  <si>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</si>
  <si>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</si>
  <si>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</si>
  <si>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</si>
  <si>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</si>
  <si>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</si>
  <si>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</si>
  <si>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</si>
  <si>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</si>
  <si>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</si>
  <si>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</si>
  <si>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</si>
  <si>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</si>
  <si>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</si>
  <si>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</si>
  <si>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</si>
  <si>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</si>
  <si>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</si>
  <si>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</si>
  <si>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</si>
  <si>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</si>
  <si>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</si>
  <si>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</si>
  <si>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</si>
  <si>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</si>
  <si>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</si>
  <si>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</si>
  <si>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</si>
  <si>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</si>
  <si>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</si>
  <si>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</si>
  <si>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</si>
  <si>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</si>
  <si>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</si>
  <si>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</si>
  <si>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</si>
  <si>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</si>
  <si>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</si>
  <si>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</si>
  <si>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</si>
  <si>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</si>
  <si>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</si>
  <si>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</si>
  <si>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</si>
  <si>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</si>
  <si>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</si>
  <si>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</si>
  <si>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</si>
  <si>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</si>
  <si>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</si>
  <si>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</si>
  <si>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</si>
  <si>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</si>
  <si>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</si>
  <si>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</si>
  <si>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</si>
  <si>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</si>
  <si>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</si>
  <si>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</si>
  <si>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</si>
  <si>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</si>
  <si>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</si>
  <si>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</si>
  <si>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</si>
  <si>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</si>
  <si>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</si>
  <si>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</si>
  <si>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</si>
  <si>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</si>
  <si>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</si>
  <si>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</si>
  <si>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</si>
  <si>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</si>
  <si>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</si>
  <si>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</si>
  <si>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</si>
  <si>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</si>
  <si>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</si>
  <si>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</si>
  <si>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</si>
  <si>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</si>
  <si>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</si>
  <si>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</si>
  <si>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</si>
  <si>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</si>
  <si>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</si>
  <si>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</si>
  <si>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</si>
  <si>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</si>
  <si>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</si>
  <si>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</si>
  <si>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</si>
  <si>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</si>
  <si>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</si>
  <si>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</si>
  <si>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</si>
  <si>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</si>
  <si>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</si>
  <si>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</si>
  <si>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</si>
  <si>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</si>
  <si>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</si>
  <si>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</si>
  <si>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</si>
  <si>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</si>
  <si>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</si>
  <si>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</si>
  <si>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</si>
  <si>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</si>
  <si>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</si>
  <si>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</si>
  <si>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</si>
  <si>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</si>
  <si>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</si>
  <si>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</si>
  <si>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</si>
  <si>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</si>
  <si>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</si>
  <si>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</si>
  <si>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</si>
  <si>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</si>
  <si>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</si>
  <si>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</si>
  <si>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</si>
  <si>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</si>
  <si>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</si>
  <si>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</si>
  <si>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</si>
  <si>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</si>
  <si>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</si>
  <si>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</si>
  <si>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</si>
  <si>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</si>
  <si>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</si>
  <si>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</si>
  <si>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</si>
  <si>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</si>
  <si>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</si>
  <si>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</si>
  <si>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</si>
  <si>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</si>
  <si>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</si>
  <si>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</si>
  <si>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</si>
  <si>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</si>
  <si>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</si>
  <si>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</si>
  <si>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</si>
  <si>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</si>
  <si>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</si>
  <si>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</si>
  <si>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</si>
  <si>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</si>
  <si>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</si>
  <si>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</si>
  <si>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</si>
  <si>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</si>
  <si>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</si>
  <si>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</si>
  <si>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</si>
  <si>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</si>
  <si>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</si>
  <si>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</si>
  <si>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</si>
  <si>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</si>
  <si>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</si>
  <si>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</si>
  <si>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</si>
  <si>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</si>
  <si>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</si>
  <si>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</si>
  <si>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</si>
  <si>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</si>
  <si>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</si>
  <si>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</si>
  <si>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</si>
  <si>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</si>
  <si>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</si>
  <si>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</si>
  <si>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</si>
  <si>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</si>
  <si>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</si>
  <si>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</si>
  <si>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</si>
  <si>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</si>
  <si>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</si>
  <si>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</si>
  <si>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</si>
  <si>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</si>
  <si>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</si>
  <si>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</si>
  <si>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</si>
  <si>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</si>
  <si>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</si>
  <si>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</si>
  <si>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</si>
  <si>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</si>
  <si>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</si>
  <si>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</si>
  <si>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</si>
  <si>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</si>
  <si>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</si>
  <si>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</si>
  <si>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</si>
  <si>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</si>
  <si>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</si>
  <si>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</si>
  <si>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</si>
  <si>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</si>
  <si>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</si>
  <si>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</si>
  <si>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</si>
  <si>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</si>
  <si>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</si>
  <si>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</si>
  <si>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</si>
  <si>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</si>
  <si>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</si>
  <si>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</si>
  <si>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</si>
  <si>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</si>
  <si>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</si>
  <si>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</si>
  <si>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</si>
  <si>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</si>
  <si>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</si>
  <si>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</si>
  <si>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</si>
  <si>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</si>
  <si>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</si>
  <si>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</si>
  <si>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</si>
  <si>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</si>
  <si>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</si>
  <si>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</si>
  <si>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</si>
  <si>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</si>
  <si>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</si>
  <si>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</si>
  <si>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</si>
  <si>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</si>
  <si>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</si>
  <si>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</si>
  <si>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</si>
  <si>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</si>
  <si>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</si>
  <si>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</si>
  <si>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</si>
  <si>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</si>
  <si>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</si>
  <si>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</si>
  <si>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</si>
  <si>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</si>
  <si>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</si>
  <si>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</si>
  <si>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</si>
  <si>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</si>
  <si>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</si>
  <si>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</si>
  <si>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</si>
  <si>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</si>
  <si>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</si>
  <si>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</si>
  <si>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</si>
  <si>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</si>
  <si>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</si>
  <si>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</si>
  <si>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</si>
  <si>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</si>
  <si>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</si>
  <si>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</si>
  <si>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</si>
  <si>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</si>
  <si>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</si>
  <si>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</si>
  <si>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</si>
  <si>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</si>
  <si>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</si>
  <si>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</si>
  <si>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</si>
  <si>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</si>
  <si>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</si>
  <si>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</si>
  <si>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</si>
  <si>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</si>
  <si>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</si>
  <si>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</si>
  <si>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</si>
  <si>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</si>
  <si>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</si>
  <si>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</si>
  <si>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</si>
  <si>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</si>
  <si>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</si>
  <si>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</si>
  <si>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</si>
  <si>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</si>
  <si>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</si>
  <si>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</si>
  <si>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</si>
  <si>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</si>
  <si>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</si>
  <si>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</si>
  <si>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</si>
  <si>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</si>
  <si>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</si>
  <si>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</si>
  <si>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</si>
  <si>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</si>
  <si>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</si>
  <si>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</si>
  <si>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</si>
  <si>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</si>
  <si>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</si>
  <si>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</si>
  <si>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</si>
  <si>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</si>
  <si>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</si>
  <si>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</si>
  <si>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</si>
  <si>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</si>
  <si>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</si>
  <si>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</si>
  <si>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</si>
  <si>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</si>
  <si>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</si>
  <si>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</si>
  <si>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</si>
  <si>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</si>
  <si>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</si>
  <si>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</si>
  <si>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</si>
  <si>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</si>
  <si>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</si>
  <si>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</si>
  <si>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</si>
  <si>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</si>
  <si>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</si>
  <si>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</si>
  <si>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</si>
  <si>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</si>
  <si>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</si>
  <si>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</si>
  <si>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</si>
  <si>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</si>
  <si>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</si>
  <si>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</si>
  <si>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</si>
  <si>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</si>
  <si>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</si>
  <si>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</si>
  <si>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</si>
  <si>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</si>
  <si>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</si>
  <si>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</si>
  <si>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</si>
  <si>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</si>
  <si>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</si>
  <si>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</si>
  <si>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</si>
  <si>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</si>
  <si>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</si>
  <si>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</si>
  <si>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</si>
  <si>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</si>
  <si>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</si>
  <si>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</si>
  <si>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</si>
  <si>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</si>
  <si>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</si>
  <si>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</si>
  <si>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</si>
  <si>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</si>
  <si>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</si>
  <si>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</si>
  <si>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</si>
  <si>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</si>
  <si>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</si>
  <si>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</si>
  <si>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</si>
  <si>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</si>
  <si>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</si>
  <si>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</si>
  <si>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</si>
  <si>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</si>
  <si>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</si>
  <si>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</si>
  <si>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</si>
  <si>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</si>
  <si>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</si>
  <si>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</si>
  <si>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</si>
  <si>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</si>
  <si>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</si>
  <si>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</si>
  <si>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</si>
  <si>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</si>
  <si>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</si>
  <si>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</si>
  <si>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</si>
  <si>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</si>
  <si>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</si>
  <si>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</si>
  <si>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</si>
  <si>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</si>
  <si>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</si>
  <si>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</si>
  <si>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</si>
  <si>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</si>
  <si>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</si>
  <si>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</si>
  <si>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</si>
  <si>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</si>
  <si>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</si>
  <si>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</si>
  <si>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</si>
  <si>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</si>
  <si>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</si>
  <si>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</si>
  <si>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</si>
  <si>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</si>
  <si>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</si>
  <si>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</si>
  <si>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</si>
  <si>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</si>
  <si>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</si>
  <si>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</si>
  <si>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</si>
  <si>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</si>
  <si>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</si>
  <si>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</si>
  <si>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</si>
  <si>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</si>
  <si>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</si>
  <si>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</si>
  <si>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</si>
  <si>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</si>
  <si>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</si>
  <si>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</si>
  <si>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</si>
  <si>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</si>
  <si>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</si>
  <si>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</si>
  <si>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</si>
  <si>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</si>
  <si>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</si>
  <si>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</si>
  <si>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</si>
  <si>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</si>
  <si>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</si>
  <si>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</si>
  <si>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</si>
  <si>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</si>
  <si>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</si>
  <si>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</si>
  <si>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</si>
  <si>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</si>
  <si>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</si>
  <si>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</si>
  <si>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</si>
  <si>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</si>
  <si>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</si>
  <si>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</si>
  <si>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</si>
  <si>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</si>
  <si>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</si>
  <si>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</si>
  <si>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</si>
  <si>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</si>
  <si>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</si>
  <si>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</si>
  <si>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</si>
  <si>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</si>
  <si>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</si>
  <si>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</si>
  <si>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</si>
  <si>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</si>
  <si>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</si>
  <si>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</si>
  <si>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</si>
  <si>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</si>
  <si>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</si>
  <si>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</si>
  <si>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</si>
  <si>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</si>
  <si>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</si>
  <si>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</si>
  <si>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</si>
  <si>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</si>
  <si>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</si>
  <si>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</si>
  <si>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</si>
  <si>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</si>
  <si>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</si>
  <si>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</si>
  <si>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</si>
  <si>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</si>
  <si>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</si>
  <si>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</si>
  <si>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</si>
  <si>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</si>
  <si>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</si>
  <si>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</si>
  <si>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</si>
  <si>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</si>
  <si>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</si>
  <si>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</si>
  <si>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</si>
  <si>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</si>
  <si>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</si>
  <si>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</si>
  <si>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</si>
  <si>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</si>
  <si>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</si>
  <si>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</si>
  <si>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</si>
  <si>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</si>
  <si>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</si>
  <si>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</si>
  <si>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</si>
  <si>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</si>
  <si>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</si>
  <si>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</si>
  <si>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</si>
  <si>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</si>
  <si>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</si>
  <si>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</si>
  <si>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</si>
  <si>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</si>
  <si>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</si>
  <si>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</si>
  <si>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</si>
  <si>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</si>
  <si>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</si>
  <si>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</si>
  <si>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</si>
  <si>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</si>
  <si>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</si>
  <si>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</si>
  <si>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</si>
  <si>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</si>
  <si>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</si>
  <si>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</si>
  <si>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</si>
  <si>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</si>
  <si>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</si>
  <si>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</si>
  <si>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</si>
  <si>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</si>
  <si>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</si>
  <si>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</si>
  <si>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</si>
  <si>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</si>
  <si>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</si>
  <si>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</si>
  <si>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</si>
  <si>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</si>
  <si>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</si>
  <si>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</si>
  <si>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</si>
  <si>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</si>
  <si>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</si>
  <si>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</si>
  <si>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</si>
  <si>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</si>
  <si>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</si>
  <si>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</si>
  <si>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</si>
  <si>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</si>
  <si>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</si>
  <si>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</si>
  <si>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</si>
  <si>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</si>
  <si>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</si>
  <si>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</si>
  <si>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</si>
  <si>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</si>
  <si>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</si>
  <si>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</si>
  <si>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</si>
  <si>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</si>
  <si>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</si>
  <si>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</si>
  <si>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</si>
  <si>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</si>
  <si>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</si>
  <si>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</si>
  <si>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</si>
  <si>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</si>
  <si>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</si>
  <si>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</si>
  <si>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</si>
  <si>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</si>
  <si>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</si>
  <si>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</si>
  <si>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</si>
  <si>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</si>
  <si>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</si>
  <si>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</si>
  <si>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</si>
  <si>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</si>
  <si>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</si>
  <si>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</si>
  <si>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</si>
  <si>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</si>
  <si>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</si>
  <si>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</si>
  <si>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</si>
  <si>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</si>
  <si>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</si>
  <si>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</si>
  <si>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</si>
  <si>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</si>
  <si>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</si>
  <si>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</si>
  <si>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</si>
  <si>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</si>
  <si>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</si>
  <si>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</si>
  <si>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</si>
  <si>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</si>
  <si>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</si>
  <si>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</si>
  <si>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</si>
  <si>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</si>
  <si>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</si>
  <si>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</si>
  <si>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</si>
  <si>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</si>
  <si>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</si>
  <si>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</si>
  <si>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</si>
  <si>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</si>
  <si>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</si>
  <si>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</si>
  <si>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</si>
  <si>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</si>
  <si>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</si>
  <si>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</si>
  <si>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</si>
  <si>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</si>
  <si>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</si>
  <si>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</si>
  <si>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</si>
  <si>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</si>
  <si>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</si>
  <si>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</si>
  <si>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</si>
  <si>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</si>
  <si>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</si>
  <si>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</si>
  <si>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</si>
  <si>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</si>
  <si>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</si>
  <si>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</si>
  <si>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</si>
  <si>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</si>
  <si>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</si>
  <si>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</si>
  <si>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</si>
  <si>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</si>
  <si>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</si>
  <si>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</si>
  <si>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</si>
  <si>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</si>
  <si>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</si>
  <si>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</si>
  <si>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</si>
  <si>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</si>
  <si>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</si>
  <si>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</si>
  <si>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</si>
  <si>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</si>
  <si>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</si>
  <si>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</si>
  <si>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</si>
  <si>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</si>
  <si>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</si>
  <si>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</si>
  <si>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</si>
  <si>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</si>
  <si>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</si>
  <si>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</si>
  <si>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</si>
  <si>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</si>
  <si>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</si>
  <si>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</si>
  <si>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</si>
  <si>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</si>
  <si>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</si>
  <si>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</si>
  <si>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</si>
  <si>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</si>
  <si>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</si>
  <si>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</si>
  <si>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</si>
  <si>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</si>
  <si>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</si>
  <si>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</si>
  <si>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</si>
  <si>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</si>
  <si>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</si>
  <si>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</si>
  <si>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</si>
  <si>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</si>
  <si>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</si>
  <si>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</si>
  <si>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</si>
  <si>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</si>
  <si>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</si>
  <si>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</si>
  <si>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</si>
  <si>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</si>
  <si>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</si>
  <si>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</si>
  <si>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</si>
  <si>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</si>
  <si>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</si>
  <si>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</si>
  <si>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</si>
  <si>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</si>
  <si>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</si>
  <si>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</si>
  <si>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</si>
  <si>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</si>
  <si>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</si>
  <si>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</si>
  <si>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</si>
  <si>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</si>
  <si>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</si>
  <si>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</si>
  <si>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</si>
  <si>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</si>
  <si>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</si>
  <si>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</si>
  <si>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</si>
  <si>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</si>
  <si>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</si>
  <si>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</si>
  <si>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</si>
  <si>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</si>
  <si>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</si>
  <si>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</si>
  <si>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</si>
  <si>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</si>
  <si>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</si>
  <si>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</si>
  <si>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</si>
  <si>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</si>
  <si>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</si>
  <si>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</si>
  <si>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</si>
  <si>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</si>
  <si>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</si>
  <si>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</si>
  <si>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</si>
  <si>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</si>
  <si>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</si>
  <si>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</si>
  <si>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</si>
  <si>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</si>
  <si>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</si>
  <si>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</si>
  <si>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</si>
  <si>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</si>
  <si>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</si>
  <si>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</si>
  <si>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</si>
  <si>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</si>
  <si>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</si>
  <si>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</si>
  <si>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</si>
  <si>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</si>
  <si>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</si>
  <si>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</si>
  <si>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</si>
  <si>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</si>
  <si>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</si>
  <si>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</si>
  <si>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</si>
  <si>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</si>
  <si>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</si>
  <si>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</si>
  <si>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</si>
  <si>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</si>
  <si>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</si>
  <si>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</si>
  <si>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</si>
  <si>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</si>
  <si>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</si>
  <si>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</si>
  <si>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</si>
  <si>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</si>
  <si>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</si>
  <si>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</si>
  <si>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</si>
  <si>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</si>
  <si>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</si>
  <si>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</si>
  <si>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</si>
  <si>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</si>
  <si>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</si>
  <si>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</si>
  <si>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</si>
  <si>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</si>
  <si>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</si>
  <si>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</si>
  <si>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</si>
  <si>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</si>
  <si>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</si>
  <si>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</si>
  <si>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</si>
  <si>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</si>
  <si>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</si>
  <si>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</si>
  <si>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</si>
  <si>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</si>
  <si>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</si>
  <si>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</si>
  <si>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</si>
  <si>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</si>
  <si>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</si>
  <si>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</si>
  <si>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</si>
  <si>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</si>
  <si>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</si>
  <si>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</si>
  <si>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</si>
  <si>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</si>
  <si>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</si>
  <si>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</si>
  <si>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</si>
  <si>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</si>
  <si>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</si>
  <si>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</si>
  <si>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</si>
  <si>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</si>
  <si>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</si>
  <si>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</si>
  <si>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</si>
  <si>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</si>
  <si>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</si>
  <si>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</si>
  <si>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</si>
  <si>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</si>
  <si>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</si>
  <si>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</si>
  <si>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</si>
  <si>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</si>
  <si>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</si>
  <si>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</si>
  <si>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</si>
  <si>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</si>
  <si>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</si>
  <si>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</si>
  <si>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</si>
  <si>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</si>
  <si>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</si>
  <si>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</si>
  <si>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</si>
  <si>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</si>
  <si>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</si>
  <si>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</si>
  <si>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</si>
  <si>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</si>
  <si>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</si>
  <si>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</si>
  <si>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</si>
  <si>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</si>
  <si>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</si>
  <si>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</si>
  <si>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</si>
  <si>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</si>
  <si>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</si>
  <si>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</si>
  <si>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</si>
  <si>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</si>
  <si>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</si>
  <si>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</si>
  <si>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</si>
  <si>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</si>
  <si>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</si>
  <si>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</si>
  <si>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</si>
  <si>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</si>
  <si>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</si>
  <si>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</si>
  <si>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</si>
  <si>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</si>
  <si>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</si>
  <si>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</si>
  <si>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</si>
  <si>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</si>
  <si>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</si>
  <si>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</si>
  <si>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</si>
  <si>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</si>
  <si>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</si>
  <si>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</si>
  <si>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</si>
  <si>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</si>
  <si>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</si>
  <si>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</si>
  <si>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</si>
  <si>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</si>
  <si>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</si>
  <si>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</si>
  <si>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</si>
  <si>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</si>
  <si>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</si>
  <si>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</si>
  <si>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</si>
  <si>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</si>
  <si>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</si>
  <si>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</si>
  <si>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</si>
  <si>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</si>
  <si>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</si>
  <si>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</si>
  <si>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</si>
  <si>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</si>
  <si>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</si>
  <si>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</si>
  <si>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</si>
  <si>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</si>
  <si>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</si>
  <si>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</si>
  <si>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</si>
  <si>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</si>
  <si>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</si>
  <si>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</si>
  <si>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</si>
  <si>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</si>
  <si>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</si>
  <si>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</si>
  <si>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</si>
  <si>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</si>
  <si>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</si>
  <si>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</si>
  <si>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</si>
  <si>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</si>
  <si>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</si>
  <si>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</si>
  <si>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</si>
  <si>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</si>
  <si>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</si>
  <si>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</si>
  <si>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</si>
  <si>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</si>
  <si>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</si>
  <si>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</si>
  <si>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</si>
  <si>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</si>
  <si>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</si>
  <si>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</si>
  <si>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</si>
  <si>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</si>
  <si>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</si>
  <si>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</si>
  <si>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</si>
  <si>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</si>
  <si>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</si>
  <si>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</si>
  <si>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</si>
  <si>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</si>
  <si>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</si>
  <si>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</si>
  <si>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</si>
  <si>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</si>
  <si>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</si>
  <si>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</si>
  <si>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</si>
  <si>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</si>
  <si>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</si>
  <si>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</si>
  <si>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</si>
  <si>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</si>
  <si>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</si>
  <si>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</si>
  <si>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</si>
  <si>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</si>
  <si>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</si>
  <si>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</si>
  <si>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</si>
  <si>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</si>
  <si>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</si>
  <si>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</si>
  <si>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</si>
  <si>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</si>
  <si>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</si>
  <si>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</si>
  <si>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</si>
  <si>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</si>
  <si>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</si>
  <si>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</si>
  <si>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</si>
  <si>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</si>
  <si>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</si>
  <si>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</si>
  <si>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</si>
  <si>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</si>
  <si>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</si>
  <si>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</si>
  <si>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</si>
  <si>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</si>
  <si>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</si>
  <si>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</si>
  <si>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</si>
  <si>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</si>
  <si>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</si>
  <si>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</si>
  <si>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</si>
  <si>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</si>
  <si>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</si>
  <si>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</si>
  <si>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</si>
  <si>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</si>
  <si>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</si>
  <si>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</si>
  <si>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</si>
  <si>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</si>
  <si>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</si>
  <si>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</si>
  <si>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</si>
  <si>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</si>
  <si>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</si>
  <si>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</si>
  <si>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</si>
  <si>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</si>
  <si>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</si>
  <si>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</si>
  <si>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</si>
  <si>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</si>
  <si>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</si>
  <si>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</si>
  <si>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</si>
  <si>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</si>
  <si>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</si>
  <si>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</si>
  <si>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</si>
  <si>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</si>
  <si>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</si>
  <si>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</si>
  <si>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</si>
  <si>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</si>
  <si>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</si>
  <si>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</si>
  <si>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</si>
  <si>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</si>
  <si>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</si>
  <si>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</si>
  <si>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</si>
  <si>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</si>
  <si>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</si>
  <si>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</si>
  <si>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</si>
  <si>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</si>
  <si>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</si>
  <si>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</si>
  <si>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</si>
  <si>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</si>
  <si>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</si>
  <si>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</si>
  <si>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</si>
  <si>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</si>
  <si>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</si>
  <si>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</si>
  <si>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</si>
  <si>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</si>
  <si>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</si>
  <si>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</si>
  <si>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</si>
  <si>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</si>
  <si>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</si>
  <si>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</si>
  <si>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</si>
  <si>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</si>
  <si>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</si>
  <si>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</si>
  <si>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</si>
  <si>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</si>
  <si>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</si>
  <si>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</si>
  <si>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</si>
  <si>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</si>
  <si>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</si>
  <si>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</si>
  <si>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</si>
  <si>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</si>
  <si>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</si>
  <si>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</si>
  <si>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</si>
  <si>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</si>
  <si>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</si>
  <si>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</si>
  <si>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</si>
  <si>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</si>
  <si>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</si>
  <si>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</si>
  <si>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</si>
  <si>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</si>
  <si>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</si>
  <si>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</si>
  <si>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</si>
  <si>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</si>
  <si>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</si>
  <si>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</si>
  <si>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</si>
  <si>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</si>
  <si>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</si>
  <si>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</si>
  <si>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</si>
  <si>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</si>
  <si>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</si>
  <si>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</si>
  <si>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</si>
  <si>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</si>
  <si>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</si>
  <si>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</si>
  <si>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</si>
  <si>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</si>
  <si>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</si>
  <si>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</si>
  <si>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</si>
  <si>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</si>
  <si>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</si>
  <si>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</si>
  <si>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</si>
  <si>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</si>
  <si>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</si>
  <si>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</si>
  <si>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</si>
  <si>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</si>
  <si>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</si>
  <si>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</si>
  <si>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</si>
  <si>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</si>
  <si>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</si>
  <si>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</si>
  <si>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</si>
  <si>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</si>
  <si>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</si>
  <si>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</si>
  <si>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</si>
  <si>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</si>
  <si>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</si>
  <si>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</si>
  <si>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</si>
  <si>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</si>
  <si>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</si>
  <si>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</si>
  <si>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</si>
  <si>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</si>
  <si>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</si>
  <si>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</si>
  <si>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</si>
  <si>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</si>
  <si>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</si>
  <si>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</si>
  <si>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</si>
  <si>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</si>
  <si>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</si>
  <si>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</si>
  <si>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</si>
  <si>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</si>
  <si>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</si>
  <si>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</si>
  <si>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</si>
  <si>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</si>
  <si>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</si>
  <si>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</si>
  <si>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</si>
  <si>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</si>
  <si>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</si>
  <si>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</si>
  <si>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</si>
  <si>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</si>
  <si>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</si>
  <si>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</si>
  <si>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</si>
  <si>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</si>
  <si>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</si>
  <si>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</si>
  <si>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</si>
  <si>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</si>
  <si>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</si>
  <si>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</si>
  <si>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</si>
  <si>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</si>
  <si>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</si>
  <si>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</si>
  <si>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</si>
  <si>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</si>
  <si>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</si>
  <si>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</si>
  <si>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</si>
  <si>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</si>
  <si>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</si>
  <si>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</si>
  <si>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</si>
  <si>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</si>
  <si>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</si>
  <si>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</si>
  <si>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</si>
  <si>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</si>
  <si>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</si>
  <si>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</si>
  <si>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</si>
  <si>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</si>
  <si>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</si>
  <si>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</si>
  <si>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</si>
  <si>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</si>
  <si>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</si>
  <si>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</si>
  <si>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</si>
  <si>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</si>
  <si>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</si>
  <si>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</si>
  <si>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</si>
  <si>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</si>
  <si>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</si>
  <si>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</si>
  <si>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</si>
  <si>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</si>
  <si>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</si>
  <si>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</si>
  <si>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</si>
  <si>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</si>
  <si>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</si>
  <si>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</si>
  <si>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</si>
  <si>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</si>
  <si>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</si>
  <si>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</si>
  <si>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</si>
  <si>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</si>
  <si>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</si>
  <si>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</si>
  <si>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</si>
  <si>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</si>
  <si>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</si>
  <si>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</si>
  <si>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</si>
  <si>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</si>
  <si>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</si>
  <si>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</si>
  <si>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</si>
  <si>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</si>
  <si>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</si>
  <si>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</si>
  <si>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</si>
  <si>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</si>
  <si>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</si>
  <si>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</si>
  <si>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</si>
  <si>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</si>
  <si>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</si>
  <si>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</si>
  <si>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</si>
  <si>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</si>
  <si>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</si>
  <si>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</si>
  <si>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</si>
  <si>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</si>
  <si>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</si>
  <si>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</si>
  <si>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</si>
  <si>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</si>
  <si>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</si>
  <si>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</si>
  <si>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</si>
  <si>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</si>
  <si>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</si>
  <si>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</si>
  <si>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</si>
  <si>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</si>
  <si>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</si>
  <si>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</si>
  <si>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</si>
  <si>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</si>
  <si>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</si>
  <si>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</si>
  <si>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</si>
  <si>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</si>
  <si>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</si>
  <si>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</si>
  <si>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</si>
  <si>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</si>
  <si>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</si>
  <si>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</si>
  <si>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</si>
  <si>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</si>
  <si>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</si>
  <si>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</si>
  <si>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</si>
  <si>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</si>
  <si>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</si>
  <si>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</si>
  <si>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</si>
  <si>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</si>
  <si>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</si>
  <si>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</si>
  <si>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</si>
  <si>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</si>
  <si>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</si>
  <si>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</si>
  <si>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</si>
  <si>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</si>
  <si>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</si>
  <si>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</si>
  <si>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</si>
  <si>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</si>
  <si>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</si>
  <si>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</si>
  <si>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</si>
  <si>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</si>
  <si>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</si>
  <si>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</si>
  <si>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</si>
  <si>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</si>
  <si>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</si>
  <si>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</si>
  <si>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</si>
  <si>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</si>
  <si>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</si>
  <si>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</si>
  <si>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</si>
  <si>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</si>
  <si>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</si>
  <si>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</si>
  <si>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</si>
  <si>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</si>
  <si>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</si>
  <si>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</si>
  <si>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</si>
  <si>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</si>
  <si>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</si>
  <si>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</si>
  <si>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</si>
  <si>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</si>
  <si>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</si>
  <si>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</si>
  <si>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</si>
  <si>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</si>
  <si>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</si>
  <si>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</si>
  <si>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</si>
  <si>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</si>
  <si>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</si>
  <si>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</si>
  <si>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</si>
  <si>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</si>
  <si>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</si>
  <si>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</si>
  <si>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</si>
  <si>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</si>
  <si>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</si>
  <si>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</si>
  <si>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</si>
  <si>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</si>
  <si>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</si>
  <si>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</si>
  <si>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</si>
  <si>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</si>
  <si>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</si>
  <si>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</si>
  <si>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</si>
  <si>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</si>
  <si>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</si>
  <si>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</si>
  <si>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</si>
  <si>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</si>
  <si>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</si>
  <si>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</si>
  <si>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</si>
  <si>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</si>
  <si>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</si>
  <si>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</si>
  <si>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</si>
  <si>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</si>
  <si>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</si>
  <si>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</si>
  <si>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</si>
  <si>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</si>
  <si>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</si>
  <si>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</si>
  <si>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</si>
  <si>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</si>
  <si>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</si>
  <si>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</si>
  <si>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</si>
  <si>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</si>
  <si>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</si>
  <si>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</si>
  <si>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</si>
  <si>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</si>
  <si>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</si>
  <si>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</si>
  <si>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</si>
  <si>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</si>
  <si>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</si>
  <si>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</si>
  <si>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</si>
  <si>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</si>
  <si>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</si>
  <si>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</si>
  <si>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</si>
  <si>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</si>
  <si>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</si>
  <si>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</si>
  <si>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</si>
  <si>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</si>
  <si>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</si>
  <si>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</si>
  <si>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</si>
  <si>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</si>
  <si>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</si>
  <si>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</si>
  <si>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</si>
  <si>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</si>
  <si>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</si>
  <si>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</si>
  <si>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</si>
  <si>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</si>
  <si>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</si>
  <si>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</si>
  <si>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</si>
  <si>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</si>
  <si>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</si>
  <si>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</si>
  <si>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</si>
  <si>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</si>
  <si>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</si>
  <si>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</si>
  <si>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</si>
  <si>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</si>
  <si>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</si>
  <si>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</si>
  <si>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</si>
  <si>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</si>
  <si>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</si>
  <si>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</si>
  <si>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</si>
  <si>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</si>
  <si>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</si>
  <si>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</si>
  <si>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</si>
  <si>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</si>
  <si>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</si>
  <si>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</si>
  <si>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</si>
  <si>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</si>
  <si>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</si>
  <si>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</si>
  <si>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</si>
  <si>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</si>
  <si>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</si>
  <si>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</si>
  <si>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</si>
  <si>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</si>
  <si>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</si>
  <si>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</si>
  <si>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</si>
  <si>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</si>
  <si>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</si>
  <si>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</si>
  <si>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</si>
  <si>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</si>
  <si>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</si>
  <si>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</si>
  <si>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</si>
  <si>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</si>
  <si>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</si>
  <si>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</si>
  <si>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</si>
  <si>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</si>
  <si>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</si>
  <si>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</si>
  <si>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</si>
  <si>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</si>
  <si>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</si>
  <si>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</si>
  <si>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</si>
  <si>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</si>
  <si>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</si>
  <si>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</si>
  <si>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</si>
  <si>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</si>
  <si>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</si>
  <si>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</si>
  <si>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</si>
  <si>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</si>
  <si>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</si>
  <si>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</si>
  <si>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</si>
  <si>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</si>
  <si>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</si>
  <si>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</si>
  <si>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</si>
  <si>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</si>
  <si>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</si>
  <si>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</si>
  <si>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</si>
  <si>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</si>
  <si>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</si>
  <si>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</si>
  <si>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</si>
  <si>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</si>
  <si>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</si>
  <si>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</si>
  <si>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</si>
  <si>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</si>
  <si>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</si>
  <si>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</si>
  <si>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</si>
  <si>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</si>
  <si>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</si>
  <si>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</si>
  <si>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</si>
  <si>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</si>
  <si>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</si>
  <si>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</si>
  <si>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</si>
  <si>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</si>
  <si>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</si>
  <si>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</si>
  <si>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</si>
  <si>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</si>
  <si>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</si>
  <si>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</si>
  <si>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</si>
  <si>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</si>
  <si>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</si>
  <si>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</si>
  <si>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</si>
  <si>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</si>
  <si>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</si>
  <si>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</si>
  <si>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</si>
  <si>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</si>
  <si>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</si>
  <si>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</si>
  <si>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</si>
  <si>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</si>
  <si>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</si>
  <si>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</si>
  <si>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</si>
  <si>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</si>
  <si>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</si>
  <si>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</si>
  <si>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</si>
  <si>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</si>
  <si>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</si>
  <si>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</si>
  <si>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</si>
  <si>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</si>
  <si>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</si>
  <si>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</si>
  <si>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</si>
  <si>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</si>
  <si>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</si>
  <si>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</si>
  <si>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</si>
  <si>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</si>
  <si>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</si>
  <si>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</si>
  <si>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</si>
  <si>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</si>
  <si>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</si>
  <si>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</si>
  <si>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</si>
  <si>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</si>
  <si>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</si>
  <si>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</si>
  <si>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</si>
  <si>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</si>
  <si>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</si>
  <si>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</si>
  <si>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</si>
  <si>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</si>
  <si>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</si>
  <si>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</si>
  <si>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</si>
  <si>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</si>
  <si>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</si>
  <si>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</si>
  <si>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</si>
  <si>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</si>
  <si>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</si>
  <si>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</si>
  <si>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</si>
  <si>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</si>
  <si>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</si>
  <si>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</si>
  <si>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</si>
  <si>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</si>
  <si>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</si>
  <si>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</si>
  <si>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</si>
  <si>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</si>
  <si>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</si>
  <si>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</si>
  <si>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</si>
  <si>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</si>
  <si>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</si>
  <si>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</si>
  <si>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</si>
  <si>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</si>
  <si>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</si>
  <si>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</si>
  <si>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</si>
  <si>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</si>
  <si>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</si>
  <si>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</si>
  <si>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</si>
  <si>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</si>
  <si>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</si>
  <si>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</si>
  <si>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</si>
  <si>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</si>
  <si>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</si>
  <si>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</si>
  <si>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</si>
  <si>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</si>
  <si>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</si>
  <si>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</si>
  <si>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</si>
  <si>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</si>
  <si>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</si>
  <si>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</si>
  <si>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</si>
  <si>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</si>
  <si>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</si>
  <si>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</si>
  <si>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</si>
  <si>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</si>
  <si>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</si>
  <si>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</si>
  <si>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</si>
  <si>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</si>
  <si>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</si>
  <si>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</si>
  <si>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</si>
  <si>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</si>
  <si>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</si>
  <si>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</si>
  <si>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</si>
  <si>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</si>
  <si>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</si>
  <si>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</si>
  <si>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</si>
  <si>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</si>
  <si>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</si>
  <si>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</si>
  <si>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</si>
  <si>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</si>
  <si>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</si>
  <si>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</si>
  <si>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</si>
  <si>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</si>
  <si>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</si>
  <si>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</si>
  <si>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</si>
  <si>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</si>
  <si>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</si>
  <si>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</si>
  <si>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</si>
  <si>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</si>
  <si>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</si>
  <si>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</si>
  <si>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</si>
  <si>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</si>
  <si>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</si>
  <si>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</si>
  <si>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</si>
  <si>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</si>
  <si>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</si>
  <si>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</si>
  <si>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</si>
  <si>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</si>
  <si>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</si>
  <si>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</si>
  <si>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</si>
  <si>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</si>
  <si>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</si>
  <si>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</si>
  <si>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</si>
  <si>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</si>
  <si>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</si>
  <si>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</si>
  <si>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</si>
  <si>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</si>
  <si>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</si>
  <si>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</si>
  <si>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</si>
  <si>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</si>
  <si>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</si>
  <si>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</si>
  <si>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</si>
  <si>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</si>
  <si>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</si>
  <si>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</si>
  <si>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</si>
  <si>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</si>
  <si>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</si>
  <si>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</si>
  <si>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</si>
  <si>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</si>
  <si>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</si>
  <si>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</si>
  <si>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</si>
  <si>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</si>
  <si>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</si>
  <si>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</si>
  <si>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</si>
  <si>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</si>
  <si>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</si>
  <si>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</si>
  <si>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</si>
  <si>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</si>
  <si>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</si>
  <si>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</si>
  <si>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</si>
  <si>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</si>
  <si>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</si>
  <si>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</si>
  <si>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</si>
  <si>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</si>
  <si>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</si>
  <si>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</si>
  <si>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</si>
  <si>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</si>
  <si>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</si>
  <si>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</si>
  <si>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</si>
  <si>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</si>
  <si>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</si>
  <si>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</si>
  <si>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</si>
  <si>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</si>
  <si>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</si>
  <si>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</si>
  <si>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</si>
  <si>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</si>
  <si>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</si>
  <si>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</si>
  <si>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</si>
  <si>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</si>
  <si>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</si>
  <si>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</si>
  <si>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</si>
  <si>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</si>
  <si>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</si>
  <si>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</si>
  <si>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</si>
  <si>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</si>
  <si>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</si>
  <si>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</si>
  <si>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</si>
  <si>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</si>
  <si>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</si>
  <si>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</si>
  <si>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</si>
  <si>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</si>
  <si>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</si>
  <si>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</si>
  <si>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</si>
  <si>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</si>
  <si>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</si>
  <si>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</si>
  <si>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</si>
  <si>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</si>
  <si>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</si>
  <si>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</si>
  <si>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</si>
  <si>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</si>
  <si>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</si>
  <si>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</si>
  <si>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</si>
  <si>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</si>
  <si>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</si>
  <si>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</si>
  <si>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</si>
  <si>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</si>
  <si>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</si>
  <si>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</si>
  <si>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</si>
  <si>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</si>
  <si>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</si>
  <si>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</si>
  <si>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</si>
  <si>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</si>
  <si>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</si>
  <si>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</si>
  <si>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</si>
  <si>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</si>
  <si>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</si>
  <si>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</si>
  <si>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</si>
  <si>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</si>
  <si>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</si>
  <si>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</si>
  <si>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</si>
  <si>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</si>
  <si>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</si>
  <si>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</si>
  <si>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</si>
  <si>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</si>
  <si>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</si>
  <si>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</si>
  <si>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</si>
  <si>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</si>
  <si>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</si>
  <si>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</si>
  <si>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</si>
  <si>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</si>
  <si>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</si>
  <si>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</si>
  <si>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</si>
  <si>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</si>
  <si>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</si>
  <si>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</si>
  <si>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</si>
  <si>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</si>
  <si>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</si>
  <si>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</si>
  <si>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</si>
  <si>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</si>
  <si>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</si>
  <si>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</si>
  <si>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</si>
  <si>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</si>
  <si>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</si>
  <si>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</si>
  <si>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</si>
  <si>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</si>
  <si>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</si>
  <si>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</si>
  <si>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</si>
  <si>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</si>
  <si>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</si>
  <si>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</si>
  <si>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</si>
  <si>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</si>
  <si>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</si>
  <si>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</si>
  <si>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</si>
  <si>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</si>
  <si>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</si>
  <si>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</si>
  <si>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</si>
  <si>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</si>
  <si>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</si>
  <si>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</si>
  <si>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</si>
  <si>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</si>
  <si>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</si>
  <si>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</si>
  <si>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</si>
  <si>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</si>
  <si>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</si>
  <si>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</si>
  <si>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</si>
  <si>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</si>
  <si>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</si>
  <si>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</si>
  <si>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</si>
  <si>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</si>
  <si>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</si>
  <si>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</si>
  <si>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</si>
  <si>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</si>
  <si>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</si>
  <si>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</si>
  <si>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</si>
  <si>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</si>
  <si>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</si>
  <si>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</si>
  <si>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</si>
  <si>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</si>
  <si>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</si>
  <si>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</si>
  <si>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</si>
  <si>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</si>
  <si>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</si>
  <si>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</si>
  <si>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</si>
  <si>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</si>
  <si>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</si>
  <si>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</si>
  <si>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</si>
  <si>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</si>
  <si>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</si>
  <si>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</si>
  <si>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</si>
  <si>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</si>
  <si>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</si>
  <si>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</si>
  <si>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</si>
  <si>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</si>
  <si>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</si>
  <si>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</si>
  <si>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</si>
  <si>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</si>
  <si>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</si>
  <si>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</si>
  <si>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</si>
  <si>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</si>
  <si>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</si>
  <si>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</si>
  <si>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</si>
  <si>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</si>
  <si>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</si>
  <si>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</si>
  <si>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</si>
  <si>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</si>
  <si>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</si>
  <si>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</si>
  <si>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</si>
  <si>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</si>
  <si>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</si>
  <si>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</si>
  <si>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</si>
  <si>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</si>
  <si>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</si>
  <si>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</si>
  <si>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</si>
  <si>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</si>
  <si>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</si>
  <si>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</si>
  <si>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</si>
  <si>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</si>
  <si>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</si>
  <si>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</si>
  <si>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</si>
  <si>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</si>
  <si>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</si>
  <si>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</si>
  <si>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</si>
  <si>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</si>
  <si>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</si>
  <si>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</si>
  <si>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</si>
  <si>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</si>
  <si>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</si>
  <si>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</si>
  <si>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</si>
  <si>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</si>
  <si>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</si>
  <si>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</si>
  <si>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</si>
  <si>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</si>
  <si>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</si>
  <si>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</si>
  <si>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</si>
  <si>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</si>
  <si>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</si>
  <si>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</si>
  <si>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</si>
  <si>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</si>
  <si>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</si>
  <si>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</si>
  <si>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</si>
  <si>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</si>
  <si>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</si>
  <si>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</si>
  <si>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</si>
  <si>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</si>
  <si>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</si>
  <si>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</si>
  <si>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</si>
  <si>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</si>
  <si>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</si>
  <si>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</si>
  <si>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</si>
  <si>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</si>
  <si>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</si>
  <si>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</si>
  <si>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</si>
  <si>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</si>
  <si>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</si>
  <si>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</si>
  <si>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</si>
  <si>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</si>
  <si>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</si>
  <si>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</si>
  <si>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</si>
  <si>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</si>
  <si>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</si>
  <si>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</si>
  <si>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</si>
  <si>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</si>
  <si>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</si>
  <si>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</si>
  <si>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</si>
  <si>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</si>
  <si>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</si>
  <si>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</si>
  <si>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</si>
  <si>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</si>
  <si>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</si>
  <si>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</si>
  <si>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</si>
  <si>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</si>
  <si>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</si>
  <si>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</si>
  <si>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</si>
  <si>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</si>
  <si>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</si>
  <si>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</si>
  <si>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</si>
  <si>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</si>
  <si>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</si>
  <si>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</si>
  <si>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</si>
  <si>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</si>
  <si>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</si>
  <si>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</si>
  <si>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</si>
  <si>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</si>
  <si>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</si>
  <si>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</si>
  <si>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</si>
  <si>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</si>
  <si>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</si>
  <si>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</si>
  <si>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</si>
  <si>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</si>
  <si>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</si>
  <si>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</si>
  <si>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</si>
  <si>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</si>
  <si>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</si>
  <si>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</si>
  <si>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</si>
  <si>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</si>
  <si>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</si>
  <si>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</si>
  <si>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</si>
  <si>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</si>
  <si>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</si>
  <si>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</si>
  <si>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</si>
  <si>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</si>
  <si>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</si>
  <si>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</si>
  <si>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</si>
  <si>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</si>
  <si>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</si>
  <si>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</si>
  <si>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</si>
  <si>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</si>
  <si>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</si>
  <si>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</si>
  <si>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</si>
  <si>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</si>
  <si>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</si>
  <si>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</si>
  <si>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</si>
  <si>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</si>
  <si>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</si>
  <si>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</si>
  <si>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</si>
  <si>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</si>
  <si>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</si>
  <si>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</si>
  <si>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</si>
  <si>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</si>
  <si>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</si>
  <si>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</si>
  <si>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</si>
  <si>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</si>
  <si>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</si>
  <si>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</si>
  <si>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</si>
  <si>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</si>
  <si>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</si>
  <si>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</si>
  <si>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</si>
  <si>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</si>
  <si>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</si>
  <si>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</si>
  <si>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</si>
  <si>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</si>
  <si>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</si>
  <si>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</si>
  <si>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</si>
  <si>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</si>
  <si>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</si>
  <si>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</si>
  <si>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</si>
  <si>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</si>
  <si>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</si>
  <si>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</si>
  <si>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</si>
  <si>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</si>
  <si>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</si>
  <si>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</si>
  <si>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</si>
  <si>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</si>
  <si>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</si>
  <si>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</si>
  <si>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</si>
  <si>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</si>
  <si>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</si>
  <si>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</si>
  <si>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</si>
  <si>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</si>
  <si>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</si>
  <si>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</si>
  <si>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</si>
  <si>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</si>
  <si>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</si>
  <si>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</si>
  <si>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</si>
  <si>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</si>
  <si>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</si>
  <si>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</si>
  <si>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</si>
  <si>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</si>
  <si>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</si>
  <si>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</si>
  <si>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</si>
  <si>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</si>
  <si>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</si>
  <si>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</si>
  <si>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</si>
  <si>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</si>
  <si>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</si>
  <si>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</si>
  <si>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</si>
  <si>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</si>
  <si>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</si>
  <si>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</si>
  <si>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</si>
  <si>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</si>
  <si>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</si>
  <si>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</si>
  <si>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</si>
  <si>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</si>
  <si>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</si>
  <si>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</si>
  <si>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</si>
  <si>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</si>
  <si>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</si>
  <si>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</si>
  <si>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</si>
  <si>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</si>
  <si>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</si>
  <si>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</si>
  <si>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</si>
  <si>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</si>
  <si>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</si>
  <si>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</si>
  <si>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</si>
  <si>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</si>
  <si>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</si>
  <si>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</si>
  <si>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</si>
  <si>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</si>
  <si>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</si>
  <si>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</si>
  <si>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</si>
  <si>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</si>
  <si>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</si>
  <si>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</si>
  <si>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</si>
  <si>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</si>
  <si>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</si>
  <si>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</si>
  <si>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</si>
  <si>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</si>
  <si>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</si>
  <si>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</si>
  <si>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</si>
  <si>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</si>
  <si>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</si>
  <si>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</si>
  <si>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</si>
  <si>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</si>
  <si>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</si>
  <si>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</si>
  <si>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</si>
  <si>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</si>
  <si>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</si>
  <si>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</si>
  <si>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</si>
  <si>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</si>
  <si>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</si>
  <si>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</si>
  <si>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</si>
  <si>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</si>
  <si>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</si>
  <si>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</si>
  <si>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</si>
  <si>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</si>
  <si>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</si>
  <si>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</si>
  <si>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</si>
  <si>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</si>
  <si>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</si>
  <si>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</si>
  <si>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</si>
  <si>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</si>
  <si>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</si>
  <si>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</si>
  <si>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</si>
  <si>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</si>
  <si>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</si>
  <si>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</si>
  <si>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</si>
  <si>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</si>
  <si>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</si>
  <si>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</si>
  <si>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</si>
  <si>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</si>
  <si>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</si>
  <si>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</si>
  <si>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</si>
  <si>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</si>
  <si>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</si>
  <si>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</si>
  <si>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</si>
  <si>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</si>
  <si>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</si>
  <si>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</si>
  <si>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</si>
  <si>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</si>
  <si>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</si>
  <si>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</si>
  <si>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</si>
  <si>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</si>
  <si>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</si>
  <si>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</si>
  <si>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</si>
  <si>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</si>
  <si>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</si>
  <si>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</si>
  <si>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</si>
  <si>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</si>
  <si>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</si>
  <si>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</si>
  <si>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</si>
  <si>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</si>
  <si>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</si>
  <si>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</si>
  <si>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</si>
  <si>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</si>
  <si>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</si>
  <si>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</si>
  <si>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</si>
  <si>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</si>
  <si>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</si>
  <si>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</si>
  <si>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</si>
  <si>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</si>
  <si>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</si>
  <si>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</si>
  <si>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</si>
  <si>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</si>
  <si>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</si>
  <si>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</si>
  <si>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</si>
  <si>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</si>
  <si>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</si>
  <si>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</si>
  <si>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</si>
  <si>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</si>
  <si>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</si>
  <si>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</si>
  <si>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</si>
  <si>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</si>
  <si>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</si>
  <si>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</si>
  <si>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</si>
  <si>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</si>
  <si>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</si>
  <si>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</si>
  <si>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</si>
  <si>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</si>
  <si>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</si>
  <si>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</si>
  <si>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</si>
  <si>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</si>
  <si>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</si>
  <si>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</si>
  <si>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</si>
  <si>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</si>
  <si>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</si>
  <si>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</si>
  <si>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</si>
  <si>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</si>
  <si>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</si>
  <si>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</si>
  <si>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</si>
  <si>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</si>
  <si>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</si>
  <si>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</si>
  <si>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</si>
  <si>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</si>
  <si>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</si>
  <si>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</si>
  <si>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</si>
  <si>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</si>
  <si>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</si>
  <si>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</si>
  <si>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</si>
  <si>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</si>
  <si>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</si>
  <si>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</si>
  <si>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</si>
  <si>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</si>
  <si>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</si>
  <si>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</si>
  <si>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</si>
  <si>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</si>
  <si>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</si>
  <si>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</si>
  <si>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</si>
  <si>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</si>
  <si>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</si>
  <si>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</si>
  <si>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</si>
  <si>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</si>
  <si>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</si>
  <si>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</si>
  <si>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</si>
  <si>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</si>
  <si>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</si>
  <si>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</si>
  <si>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</si>
  <si>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</si>
  <si>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</si>
  <si>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</si>
  <si>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</si>
  <si>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</si>
  <si>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</si>
  <si>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</si>
  <si>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</si>
  <si>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</si>
  <si>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</si>
  <si>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</si>
  <si>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</si>
  <si>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</si>
  <si>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</si>
  <si>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</si>
  <si>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</si>
  <si>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</si>
  <si>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</si>
  <si>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</si>
  <si>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</si>
  <si>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</si>
  <si>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</si>
  <si>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</si>
  <si>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</si>
  <si>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</si>
  <si>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</si>
  <si>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</si>
  <si>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</si>
  <si>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</si>
  <si>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</si>
  <si>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</si>
  <si>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</si>
  <si>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</si>
  <si>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</si>
  <si>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</si>
  <si>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</si>
  <si>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</si>
  <si>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</si>
  <si>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</si>
  <si>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</si>
  <si>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</si>
  <si>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</si>
  <si>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</si>
  <si>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</si>
  <si>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</si>
  <si>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</si>
  <si>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</si>
  <si>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</si>
  <si>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</si>
  <si>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</si>
  <si>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</si>
  <si>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</si>
  <si>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</si>
  <si>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</si>
  <si>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</si>
  <si>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</si>
  <si>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</si>
  <si>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</si>
  <si>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</si>
  <si>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</si>
  <si>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</si>
  <si>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</si>
  <si>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</si>
  <si>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</si>
  <si>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</si>
  <si>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</si>
  <si>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</si>
  <si>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</si>
  <si>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</si>
  <si>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</si>
  <si>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</si>
  <si>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</si>
  <si>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</si>
  <si>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</si>
  <si>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</si>
  <si>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</si>
  <si>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</si>
  <si>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</si>
  <si>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</si>
  <si>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</si>
  <si>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</si>
  <si>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</si>
  <si>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</si>
  <si>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</si>
  <si>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</si>
  <si>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</si>
  <si>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</si>
  <si>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</si>
  <si>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</si>
  <si>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</si>
  <si>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</si>
  <si>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</si>
  <si>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</si>
  <si>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</si>
  <si>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</si>
  <si>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</si>
  <si>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</si>
  <si>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</si>
  <si>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</si>
  <si>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</si>
  <si>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</si>
  <si>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</si>
  <si>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</si>
  <si>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</si>
  <si>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</si>
  <si>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</si>
  <si>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</si>
  <si>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</si>
  <si>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</si>
  <si>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</si>
  <si>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</si>
  <si>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</si>
  <si>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</si>
  <si>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</si>
  <si>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</si>
  <si>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</si>
  <si>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</si>
  <si>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</si>
  <si>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</si>
  <si>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</si>
  <si>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</si>
  <si>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</si>
  <si>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</si>
  <si>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</si>
  <si>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</si>
  <si>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</si>
  <si>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</si>
  <si>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</si>
  <si>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</si>
  <si>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</si>
  <si>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</si>
  <si>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</si>
  <si>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</si>
  <si>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</si>
  <si>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</si>
  <si>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</si>
  <si>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</si>
  <si>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</si>
  <si>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</si>
  <si>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</si>
  <si>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</si>
  <si>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</si>
  <si>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</si>
  <si>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</si>
  <si>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</si>
  <si>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</si>
  <si>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</si>
  <si>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</si>
  <si>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</si>
  <si>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</si>
  <si>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</si>
  <si>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</si>
  <si>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</si>
  <si>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</si>
  <si>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</si>
  <si>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</si>
  <si>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</si>
  <si>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</si>
  <si>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</si>
  <si>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</si>
  <si>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</si>
  <si>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</si>
  <si>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</si>
  <si>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</si>
  <si>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</si>
  <si>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</si>
  <si>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</si>
  <si>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</si>
  <si>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</si>
  <si>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</si>
  <si>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</si>
  <si>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</si>
  <si>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</si>
  <si>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</si>
  <si>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</si>
  <si>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</si>
  <si>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</si>
  <si>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</si>
  <si>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</si>
  <si>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</si>
  <si>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</si>
  <si>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</si>
  <si>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</si>
  <si>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</si>
  <si>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</si>
  <si>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</si>
  <si>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</si>
  <si>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</si>
  <si>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</si>
  <si>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</si>
  <si>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</si>
  <si>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</si>
  <si>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</si>
  <si>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</si>
  <si>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</si>
  <si>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</si>
  <si>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</si>
  <si>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</si>
  <si>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</si>
  <si>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</si>
  <si>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</si>
  <si>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</si>
  <si>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</si>
  <si>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</si>
  <si>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</si>
  <si>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</si>
  <si>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</si>
  <si>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</si>
  <si>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</si>
  <si>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</si>
  <si>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</si>
  <si>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</si>
  <si>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</si>
  <si>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</si>
  <si>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</si>
  <si>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</si>
  <si>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</si>
  <si>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</si>
  <si>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</si>
  <si>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</si>
  <si>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</si>
  <si>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</si>
  <si>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</si>
  <si>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</si>
  <si>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</si>
  <si>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</si>
  <si>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</si>
  <si>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</si>
  <si>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</si>
  <si>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</si>
  <si>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</si>
  <si>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</si>
  <si>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</si>
  <si>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</si>
  <si>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</si>
  <si>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</si>
  <si>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</si>
  <si>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</si>
  <si>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</si>
  <si>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</si>
  <si>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</si>
  <si>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</si>
  <si>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</si>
  <si>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</si>
  <si>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</si>
  <si>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</si>
  <si>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</si>
  <si>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</si>
  <si>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</si>
  <si>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</si>
  <si>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</si>
  <si>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</si>
  <si>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</si>
  <si>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</si>
  <si>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</si>
  <si>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</si>
  <si>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</si>
  <si>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</si>
  <si>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</si>
  <si>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</si>
  <si>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</si>
  <si>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</si>
  <si>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</si>
  <si>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</si>
  <si>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</si>
  <si>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</si>
  <si>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</si>
  <si>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</si>
  <si>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</si>
  <si>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</si>
  <si>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</si>
  <si>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</si>
  <si>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</si>
  <si>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</si>
  <si>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</si>
  <si>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</si>
  <si>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</si>
  <si>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</si>
  <si>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</si>
  <si>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</si>
  <si>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</si>
  <si>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</si>
  <si>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</si>
  <si>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</si>
  <si>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</si>
  <si>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</si>
  <si>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</si>
  <si>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</si>
  <si>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</si>
  <si>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</si>
  <si>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</si>
  <si>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</si>
  <si>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</si>
  <si>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</si>
  <si>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</si>
  <si>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</si>
  <si>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</si>
  <si>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</si>
  <si>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</si>
  <si>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</si>
  <si>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</si>
  <si>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</si>
  <si>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</si>
  <si>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</si>
  <si>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</si>
  <si>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</si>
  <si>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</si>
  <si>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</si>
  <si>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</si>
  <si>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</si>
  <si>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</si>
  <si>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</si>
  <si>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</si>
  <si>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</si>
  <si>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</si>
  <si>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</si>
  <si>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</si>
  <si>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</si>
  <si>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</si>
  <si>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</si>
  <si>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</si>
  <si>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</si>
  <si>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</si>
  <si>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</si>
  <si>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</si>
  <si>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</si>
  <si>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</si>
  <si>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</si>
  <si>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</si>
  <si>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</si>
  <si>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</si>
  <si>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</si>
  <si>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</si>
  <si>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</si>
  <si>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</si>
  <si>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</si>
  <si>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</si>
  <si>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</si>
  <si>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</si>
  <si>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</si>
  <si>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</si>
  <si>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</si>
  <si>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</si>
  <si>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</si>
  <si>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</si>
  <si>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</si>
  <si>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</si>
  <si>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</si>
  <si>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</si>
  <si>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</si>
  <si>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</si>
  <si>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</si>
  <si>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</si>
  <si>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</si>
  <si>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</si>
  <si>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</si>
  <si>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</si>
  <si>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</si>
  <si>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</si>
  <si>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</si>
  <si>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</si>
  <si>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</si>
  <si>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</si>
  <si>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</si>
  <si>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</si>
  <si>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</si>
  <si>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</si>
  <si>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</si>
  <si>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</si>
  <si>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</si>
  <si>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</si>
  <si>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</si>
  <si>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</si>
  <si>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</si>
  <si>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</si>
  <si>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</si>
  <si>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</si>
  <si>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</si>
  <si>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</si>
  <si>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</si>
  <si>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</si>
  <si>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</si>
  <si>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</si>
  <si>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</si>
  <si>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</si>
  <si>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</si>
  <si>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</si>
  <si>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</si>
  <si>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</si>
  <si>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</si>
  <si>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</si>
  <si>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</si>
  <si>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</si>
  <si>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</si>
  <si>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</si>
  <si>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</si>
  <si>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</si>
  <si>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</si>
  <si>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</si>
  <si>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</si>
  <si>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</si>
  <si>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</si>
  <si>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</si>
  <si>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</si>
  <si>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</si>
  <si>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</si>
  <si>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</si>
  <si>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</si>
  <si>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</si>
  <si>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</si>
  <si>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</si>
  <si>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</si>
  <si>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</si>
  <si>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</si>
  <si>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</si>
  <si>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</si>
  <si>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</si>
  <si>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</si>
  <si>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</si>
  <si>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</si>
  <si>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</si>
  <si>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</si>
  <si>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</si>
  <si>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</si>
  <si>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</si>
  <si>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</si>
  <si>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</si>
  <si>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</si>
  <si>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</si>
  <si>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</si>
  <si>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</si>
  <si>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</si>
  <si>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</si>
  <si>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</si>
  <si>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</si>
  <si>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</si>
  <si>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</si>
  <si>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</si>
  <si>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</si>
  <si>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</si>
  <si>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</si>
  <si>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</si>
  <si>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</si>
  <si>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</si>
  <si>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</si>
  <si>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</si>
  <si>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</si>
  <si>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</si>
  <si>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</si>
  <si>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</si>
  <si>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</si>
  <si>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</si>
  <si>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</si>
  <si>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</si>
  <si>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</si>
  <si>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</si>
  <si>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</si>
  <si>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</si>
  <si>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</si>
  <si>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</si>
  <si>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</si>
  <si>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</si>
  <si>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</si>
  <si>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</si>
  <si>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</si>
  <si>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</si>
  <si>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</si>
  <si>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</si>
  <si>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</si>
  <si>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</si>
  <si>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</si>
  <si>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</si>
  <si>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</si>
  <si>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</si>
  <si>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</si>
  <si>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</si>
  <si>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</si>
  <si>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</si>
  <si>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</si>
  <si>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</si>
  <si>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</si>
  <si>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</si>
  <si>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</si>
  <si>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</si>
  <si>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</si>
  <si>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</si>
  <si>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</si>
  <si>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</si>
  <si>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</si>
  <si>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</si>
  <si>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</si>
  <si>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</si>
  <si>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</si>
  <si>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</si>
  <si>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</si>
  <si>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</si>
  <si>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</si>
  <si>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</si>
  <si>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</si>
  <si>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</si>
  <si>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</si>
  <si>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</si>
  <si>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</si>
  <si>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</si>
  <si>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</si>
  <si>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</si>
  <si>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</si>
  <si>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</si>
  <si>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</si>
  <si>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</si>
  <si>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</si>
  <si>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</si>
  <si>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</si>
  <si>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</si>
  <si>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</si>
  <si>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</si>
  <si>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</si>
  <si>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</si>
  <si>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</si>
  <si>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</si>
  <si>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</si>
  <si>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</si>
  <si>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</si>
  <si>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</si>
  <si>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</si>
  <si>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</si>
  <si>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</si>
  <si>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</si>
  <si>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</si>
  <si>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</si>
  <si>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</si>
  <si>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</si>
  <si>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</si>
  <si>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</si>
  <si>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</si>
  <si>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</si>
  <si>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</si>
  <si>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</si>
  <si>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</si>
  <si>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</si>
  <si>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</si>
  <si>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</si>
  <si>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</si>
  <si>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</si>
  <si>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</si>
  <si>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</si>
  <si>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</si>
  <si>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</si>
  <si>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</si>
  <si>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</si>
  <si>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</si>
  <si>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</si>
  <si>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</si>
  <si>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</si>
  <si>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</si>
  <si>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</si>
  <si>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</si>
  <si>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</si>
  <si>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</si>
  <si>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</si>
  <si>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</si>
  <si>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</si>
  <si>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</si>
  <si>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</si>
  <si>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</si>
  <si>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</si>
  <si>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</si>
  <si>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</si>
  <si>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</si>
  <si>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</si>
  <si>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</si>
  <si>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</si>
  <si>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</si>
  <si>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</si>
  <si>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</si>
  <si>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</si>
  <si>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</si>
  <si>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</si>
  <si>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</si>
  <si>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</si>
  <si>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</si>
  <si>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</si>
  <si>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</si>
  <si>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</si>
  <si>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</si>
  <si>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</si>
  <si>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</si>
  <si>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</si>
  <si>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</si>
  <si>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</si>
  <si>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</si>
  <si>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</si>
  <si>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</si>
  <si>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</si>
  <si>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</si>
  <si>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</si>
  <si>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</si>
  <si>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</si>
  <si>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</si>
  <si>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</si>
  <si>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</si>
  <si>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</si>
  <si>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</si>
  <si>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</si>
  <si>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</si>
  <si>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</si>
  <si>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</si>
  <si>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</si>
  <si>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</si>
  <si>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</si>
  <si>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</si>
  <si>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</si>
  <si>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</si>
  <si>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</si>
  <si>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</si>
  <si>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</si>
  <si>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</si>
  <si>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</si>
  <si>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</si>
  <si>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</si>
  <si>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</si>
  <si>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</si>
  <si>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</si>
  <si>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</si>
  <si>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</si>
  <si>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</si>
  <si>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</si>
  <si>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</si>
  <si>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</si>
  <si>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</si>
  <si>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</si>
  <si>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</si>
  <si>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</si>
  <si>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</si>
  <si>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</si>
  <si>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</si>
  <si>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</si>
  <si>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</si>
  <si>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</si>
  <si>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</si>
  <si>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</si>
  <si>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</si>
  <si>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</si>
  <si>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</si>
  <si>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</si>
  <si>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</si>
  <si>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</si>
  <si>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</si>
  <si>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</si>
  <si>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</si>
  <si>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</si>
  <si>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</si>
  <si>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</si>
  <si>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</si>
  <si>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</si>
  <si>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</si>
  <si>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</si>
  <si>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</si>
  <si>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</si>
  <si>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</si>
  <si>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</si>
  <si>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</si>
  <si>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</si>
  <si>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</si>
  <si>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</si>
  <si>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</si>
  <si>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</si>
  <si>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</si>
  <si>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</si>
  <si>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</si>
  <si>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</si>
  <si>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</si>
  <si>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</si>
  <si>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</si>
  <si>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</si>
  <si>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</si>
  <si>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</si>
  <si>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</si>
  <si>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</si>
  <si>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</si>
  <si>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</si>
  <si>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</si>
  <si>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</si>
  <si>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</si>
  <si>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</si>
  <si>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</si>
  <si>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</si>
  <si>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</si>
  <si>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</si>
  <si>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</si>
  <si>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</si>
  <si>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</si>
  <si>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</si>
  <si>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</si>
  <si>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</si>
  <si>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</si>
  <si>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</si>
  <si>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</si>
  <si>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</si>
  <si>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</si>
  <si>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</si>
  <si>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</si>
  <si>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</si>
  <si>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</si>
  <si>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</si>
  <si>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</si>
  <si>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</si>
  <si>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</si>
  <si>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</si>
  <si>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</si>
  <si>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</si>
  <si>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</si>
  <si>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</si>
  <si>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</si>
  <si>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</si>
  <si>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</si>
  <si>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</si>
  <si>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</si>
  <si>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</si>
  <si>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</si>
  <si>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</si>
  <si>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</si>
  <si>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</si>
  <si>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</si>
  <si>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</si>
  <si>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</si>
  <si>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</si>
  <si>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</si>
  <si>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</si>
  <si>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</si>
  <si>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</si>
  <si>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</si>
  <si>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</si>
  <si>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</si>
  <si>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</si>
  <si>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</si>
  <si>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</si>
  <si>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</si>
  <si>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</si>
  <si>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</si>
  <si>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</si>
  <si>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</si>
  <si>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</si>
  <si>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</si>
  <si>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</si>
  <si>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</si>
  <si>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</si>
  <si>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</si>
  <si>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</si>
  <si>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</si>
  <si>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</si>
  <si>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</si>
  <si>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</si>
  <si>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</si>
  <si>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</si>
  <si>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</si>
  <si>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</si>
  <si>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</si>
  <si>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</si>
  <si>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</si>
  <si>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</si>
  <si>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</si>
  <si>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</si>
  <si>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</si>
  <si>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</si>
  <si>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</si>
  <si>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</si>
  <si>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</si>
  <si>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</si>
  <si>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</si>
  <si>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</si>
  <si>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</si>
  <si>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</si>
  <si>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</si>
  <si>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</si>
  <si>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</si>
  <si>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</si>
  <si>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</si>
  <si>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</si>
  <si>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</si>
  <si>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</si>
  <si>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</si>
  <si>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</si>
  <si>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</si>
  <si>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</si>
  <si>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</si>
  <si>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</si>
  <si>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</si>
  <si>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</si>
  <si>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</si>
  <si>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</si>
  <si>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</si>
  <si>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</si>
  <si>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</si>
  <si>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</si>
  <si>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</si>
  <si>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</si>
  <si>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</si>
  <si>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</si>
  <si>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</si>
  <si>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</si>
  <si>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</si>
  <si>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</si>
  <si>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</si>
  <si>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</si>
  <si>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</si>
  <si>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</si>
  <si>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</si>
  <si>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</si>
  <si>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</si>
  <si>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</si>
  <si>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</si>
  <si>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</si>
  <si>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</si>
  <si>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</si>
  <si>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</si>
  <si>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</si>
  <si>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</si>
  <si>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</si>
  <si>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</si>
  <si>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</si>
  <si>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</si>
  <si>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</si>
  <si>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</si>
  <si>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</si>
  <si>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</si>
  <si>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</si>
  <si>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</si>
  <si>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</si>
  <si>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</si>
  <si>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</si>
  <si>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</si>
  <si>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</si>
  <si>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</si>
  <si>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</si>
  <si>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</si>
  <si>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</si>
  <si>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</si>
  <si>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</si>
  <si>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</si>
  <si>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</si>
  <si>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</si>
  <si>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</si>
  <si>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</si>
  <si>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</si>
  <si>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</si>
  <si>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</si>
  <si>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</si>
  <si>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</si>
  <si>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</si>
  <si>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</si>
  <si>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</si>
  <si>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</si>
  <si>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</si>
  <si>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</si>
  <si>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</si>
  <si>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</si>
  <si>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</si>
  <si>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</si>
  <si>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</si>
  <si>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</si>
  <si>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</si>
  <si>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</si>
  <si>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</si>
  <si>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</si>
  <si>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</si>
  <si>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</si>
  <si>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</si>
  <si>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</si>
  <si>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</si>
  <si>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</si>
  <si>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</si>
  <si>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</si>
  <si>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</si>
  <si>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</si>
  <si>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</si>
  <si>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</si>
  <si>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</si>
  <si>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</si>
  <si>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</si>
  <si>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</si>
  <si>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</si>
  <si>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</si>
  <si>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</si>
  <si>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</si>
  <si>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</si>
  <si>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</si>
  <si>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</si>
  <si>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</si>
  <si>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</si>
  <si>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</si>
  <si>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</si>
  <si>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</si>
  <si>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</si>
  <si>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</si>
  <si>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</si>
  <si>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</si>
  <si>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</si>
  <si>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</si>
  <si>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</si>
  <si>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</si>
  <si>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</si>
  <si>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</si>
  <si>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</si>
  <si>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</si>
  <si>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</si>
  <si>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</si>
  <si>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</si>
  <si>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</si>
  <si>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</si>
  <si>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</si>
  <si>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</si>
  <si>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</si>
  <si>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</si>
  <si>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</si>
  <si>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</si>
  <si>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</si>
  <si>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</si>
  <si>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</si>
  <si>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</si>
  <si>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</si>
  <si>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</si>
  <si>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</si>
  <si>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</si>
  <si>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</si>
  <si>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</si>
  <si>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</si>
  <si>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</si>
  <si>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</si>
  <si>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</si>
  <si>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</si>
  <si>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</si>
  <si>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</si>
  <si>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</si>
  <si>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</si>
  <si>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</si>
  <si>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</si>
  <si>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</si>
  <si>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</si>
  <si>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</si>
  <si>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</si>
  <si>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</si>
  <si>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</si>
  <si>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</si>
  <si>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</si>
  <si>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</si>
  <si>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</si>
  <si>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</si>
  <si>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</si>
  <si>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</si>
  <si>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</si>
  <si>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</si>
  <si>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</si>
  <si>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</si>
  <si>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</si>
  <si>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</si>
  <si>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</si>
  <si>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</si>
  <si>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</si>
  <si>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</si>
  <si>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</si>
  <si>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</si>
  <si>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</si>
  <si>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</si>
  <si>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</si>
  <si>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</si>
  <si>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</si>
  <si>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</si>
  <si>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</si>
  <si>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</si>
  <si>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</si>
  <si>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</si>
  <si>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</si>
  <si>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</si>
  <si>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</si>
  <si>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</si>
  <si>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</si>
  <si>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</si>
  <si>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</si>
  <si>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</si>
  <si>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</si>
  <si>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</si>
  <si>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</si>
  <si>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</si>
  <si>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</si>
  <si>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</si>
  <si>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</si>
  <si>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</si>
  <si>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</si>
  <si>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</si>
  <si>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</si>
  <si>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</si>
  <si>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</si>
  <si>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</si>
  <si>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</si>
  <si>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</si>
  <si>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</si>
  <si>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</si>
  <si>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</si>
  <si>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</si>
  <si>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</si>
  <si>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</si>
  <si>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</si>
  <si>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</si>
  <si>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</si>
  <si>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</si>
  <si>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</si>
  <si>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</si>
  <si>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</si>
  <si>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</si>
  <si>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</si>
  <si>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</si>
  <si>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</si>
  <si>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</si>
  <si>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</si>
  <si>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</si>
  <si>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</si>
  <si>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</si>
  <si>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</si>
  <si>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</si>
  <si>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</si>
  <si>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</si>
  <si>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</si>
  <si>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</si>
  <si>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</si>
  <si>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</si>
  <si>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</si>
  <si>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</si>
  <si>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</si>
  <si>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</si>
  <si>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</si>
  <si>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</si>
  <si>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</si>
  <si>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</si>
  <si>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</si>
  <si>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</si>
  <si>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</si>
  <si>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</si>
  <si>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</si>
  <si>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</si>
  <si>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</si>
  <si>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</si>
  <si>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</si>
  <si>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</si>
  <si>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</si>
  <si>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</si>
  <si>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</si>
  <si>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</si>
  <si>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</si>
  <si>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</si>
  <si>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</si>
  <si>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</si>
  <si>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</si>
  <si>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</si>
  <si>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</si>
  <si>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</si>
  <si>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</si>
  <si>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</si>
  <si>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</si>
  <si>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</si>
  <si>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</si>
  <si>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</si>
  <si>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</si>
  <si>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</si>
  <si>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</si>
  <si>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</si>
  <si>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</si>
  <si>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</si>
  <si>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</si>
  <si>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</si>
  <si>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</si>
  <si>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</si>
  <si>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</si>
  <si>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</si>
  <si>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</si>
  <si>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</si>
  <si>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</si>
  <si>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</si>
  <si>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</si>
  <si>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</si>
  <si>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</si>
  <si>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</si>
  <si>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</si>
  <si>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</si>
  <si>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</si>
  <si>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</si>
  <si>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</si>
  <si>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</si>
  <si>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</si>
  <si>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</si>
  <si>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</si>
  <si>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</si>
  <si>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</si>
  <si>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</si>
  <si>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</si>
  <si>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</si>
  <si>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</si>
  <si>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</si>
  <si>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</si>
  <si>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</si>
  <si>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</si>
  <si>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</si>
  <si>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</si>
  <si>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</si>
  <si>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</si>
  <si>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</si>
  <si>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</si>
  <si>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</si>
  <si>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</si>
  <si>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</si>
  <si>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</si>
  <si>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</si>
  <si>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</si>
  <si>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</si>
  <si>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</si>
  <si>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</si>
  <si>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</si>
  <si>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</si>
  <si>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</si>
  <si>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</si>
  <si>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</si>
  <si>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</si>
  <si>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</si>
  <si>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</si>
  <si>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</si>
  <si>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</si>
  <si>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</si>
  <si>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</si>
  <si>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</si>
  <si>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</si>
  <si>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</si>
  <si>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</si>
  <si>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</si>
  <si>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</si>
  <si>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</si>
  <si>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</si>
  <si>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</si>
  <si>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</si>
  <si>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</si>
  <si>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</si>
  <si>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</si>
  <si>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</si>
  <si>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</si>
  <si>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</si>
  <si>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</si>
  <si>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</si>
  <si>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</si>
  <si>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</si>
  <si>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</si>
  <si>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</si>
  <si>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</si>
  <si>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</si>
  <si>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</si>
  <si>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</si>
  <si>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</si>
  <si>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</si>
  <si>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</si>
  <si>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</si>
  <si>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</si>
  <si>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</si>
  <si>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</si>
  <si>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</si>
  <si>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</si>
  <si>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</si>
  <si>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</si>
  <si>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</si>
  <si>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</si>
  <si>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</si>
  <si>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</si>
  <si>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</si>
  <si>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</si>
  <si>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</si>
  <si>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</si>
  <si>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</si>
  <si>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</si>
  <si>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</si>
  <si>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</si>
  <si>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</si>
  <si>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</si>
  <si>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</si>
  <si>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</si>
  <si>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</si>
  <si>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</si>
  <si>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</si>
  <si>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</si>
  <si>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</si>
  <si>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</si>
  <si>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</si>
  <si>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</si>
  <si>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</si>
  <si>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</si>
  <si>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</si>
  <si>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</si>
  <si>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</si>
  <si>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</si>
  <si>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</si>
  <si>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</si>
  <si>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</si>
  <si>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</si>
  <si>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</si>
  <si>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</si>
  <si>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</si>
  <si>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</si>
  <si>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</si>
  <si>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</si>
  <si>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</si>
  <si>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</si>
  <si>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</si>
  <si>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</si>
  <si>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</si>
  <si>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</si>
  <si>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</si>
  <si>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</si>
  <si>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</si>
  <si>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</si>
  <si>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</si>
  <si>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</si>
  <si>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</si>
  <si>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</si>
  <si>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</si>
  <si>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</si>
  <si>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</si>
  <si>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</si>
  <si>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</si>
  <si>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</si>
  <si>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</si>
  <si>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</si>
  <si>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</si>
  <si>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</si>
  <si>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</si>
  <si>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</si>
  <si>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</si>
  <si>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</si>
  <si>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</si>
  <si>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</si>
  <si>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</si>
  <si>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</si>
  <si>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</si>
  <si>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</si>
  <si>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</si>
  <si>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</si>
  <si>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</si>
  <si>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</si>
  <si>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</si>
  <si>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</si>
  <si>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</si>
  <si>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</si>
  <si>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</si>
  <si>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</si>
  <si>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</si>
  <si>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</si>
  <si>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</si>
  <si>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</si>
  <si>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</si>
  <si>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</si>
  <si>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</si>
  <si>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</si>
  <si>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</si>
  <si>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</si>
  <si>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</si>
  <si>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</si>
  <si>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</si>
  <si>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</si>
  <si>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</si>
  <si>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</si>
  <si>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</si>
  <si>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</si>
  <si>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</si>
  <si>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</si>
  <si>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</si>
  <si>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</si>
  <si>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</si>
  <si>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</si>
  <si>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</si>
  <si>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</si>
  <si>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</si>
  <si>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</si>
  <si>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</si>
  <si>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</si>
  <si>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</si>
  <si>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</si>
  <si>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</si>
  <si>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</si>
  <si>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</si>
  <si>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</si>
  <si>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</si>
  <si>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</si>
  <si>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</si>
  <si>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</si>
  <si>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</si>
  <si>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</si>
  <si>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</si>
  <si>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</si>
  <si>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</si>
  <si>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</si>
  <si>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</si>
  <si>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</si>
  <si>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</si>
  <si>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</si>
  <si>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</si>
  <si>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</si>
  <si>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</si>
  <si>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</si>
  <si>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</si>
  <si>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</si>
  <si>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</si>
  <si>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</si>
  <si>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</si>
  <si>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</si>
  <si>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</si>
  <si>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</si>
  <si>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</si>
  <si>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</si>
  <si>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</si>
  <si>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</si>
  <si>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</si>
  <si>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</si>
  <si>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</si>
  <si>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</si>
  <si>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</si>
  <si>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</si>
  <si>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</si>
  <si>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</si>
  <si>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</si>
  <si>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</si>
  <si>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</si>
  <si>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</si>
  <si>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</si>
  <si>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</si>
  <si>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</si>
  <si>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</si>
  <si>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</si>
  <si>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</si>
  <si>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</si>
  <si>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</si>
  <si>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</si>
  <si>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</si>
  <si>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</si>
  <si>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</si>
  <si>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</si>
  <si>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</si>
  <si>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</si>
  <si>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</si>
  <si>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</si>
  <si>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</si>
  <si>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</si>
  <si>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</si>
  <si>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</si>
  <si>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</si>
  <si>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</si>
  <si>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</si>
  <si>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</si>
  <si>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</si>
  <si>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</si>
  <si>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</si>
  <si>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</si>
  <si>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</si>
  <si>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</si>
  <si>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</si>
  <si>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</si>
  <si>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</si>
  <si>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</si>
  <si>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</si>
  <si>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</si>
  <si>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</si>
  <si>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</si>
  <si>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</si>
  <si>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</si>
  <si>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</si>
  <si>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</si>
  <si>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</si>
  <si>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</si>
  <si>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</si>
  <si>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</si>
  <si>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</si>
  <si>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</si>
  <si>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</si>
  <si>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</si>
  <si>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</si>
  <si>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</si>
  <si>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</si>
  <si>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</si>
  <si>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</si>
  <si>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</si>
  <si>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</si>
  <si>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</si>
  <si>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</si>
  <si>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</si>
  <si>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</si>
  <si>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</si>
  <si>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</si>
  <si>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</si>
  <si>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</si>
  <si>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</si>
  <si>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</si>
  <si>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</si>
  <si>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</si>
  <si>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</si>
  <si>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</si>
  <si>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</si>
  <si>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</si>
  <si>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</si>
  <si>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</si>
  <si>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</si>
  <si>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</si>
  <si>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</si>
  <si>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</si>
  <si>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</si>
  <si>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</si>
  <si>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</si>
  <si>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</si>
  <si>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</si>
  <si>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</si>
  <si>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</si>
  <si>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</si>
  <si>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</si>
  <si>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</si>
  <si>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</si>
  <si>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</si>
  <si>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</si>
  <si>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</si>
  <si>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</si>
  <si>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</si>
  <si>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</si>
  <si>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</si>
  <si>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</si>
  <si>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</si>
  <si>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</si>
  <si>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</si>
  <si>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</si>
  <si>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</si>
  <si>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</si>
  <si>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</si>
  <si>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</si>
  <si>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</si>
  <si>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</si>
  <si>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</si>
  <si>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</si>
  <si>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</si>
  <si>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</si>
  <si>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</si>
  <si>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</si>
  <si>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</si>
  <si>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</si>
  <si>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</si>
  <si>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</si>
  <si>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</si>
  <si>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</si>
  <si>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</si>
  <si>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</si>
  <si>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</si>
  <si>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</si>
  <si>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</si>
  <si>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</si>
  <si>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</si>
  <si>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</si>
  <si>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</si>
  <si>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</si>
  <si>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</si>
  <si>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</si>
  <si>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</si>
  <si>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</si>
  <si>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</si>
  <si>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</si>
  <si>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</si>
  <si>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</si>
  <si>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</si>
  <si>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</si>
  <si>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</si>
  <si>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</si>
  <si>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</si>
  <si>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</si>
  <si>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</si>
  <si>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</si>
  <si>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</si>
  <si>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</si>
  <si>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</si>
  <si>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</si>
  <si>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</si>
  <si>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</si>
  <si>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</si>
  <si>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</si>
  <si>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</si>
  <si>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</si>
  <si>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</si>
  <si>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</si>
  <si>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</si>
  <si>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</si>
  <si>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</si>
  <si>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</si>
  <si>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</si>
  <si>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</si>
  <si>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</si>
  <si>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</si>
  <si>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</si>
  <si>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</si>
  <si>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</si>
  <si>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</si>
  <si>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</si>
  <si>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</si>
  <si>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</si>
  <si>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</si>
  <si>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</si>
  <si>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</si>
  <si>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</si>
  <si>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</si>
  <si>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</si>
  <si>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</si>
  <si>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</si>
  <si>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</si>
  <si>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</si>
  <si>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</si>
  <si>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</si>
  <si>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</si>
  <si>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</si>
  <si>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</si>
  <si>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</si>
  <si>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</si>
  <si>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</si>
  <si>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</si>
  <si>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</si>
  <si>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</si>
  <si>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</si>
  <si>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</si>
  <si>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</si>
  <si>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</si>
  <si>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</si>
  <si>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</si>
  <si>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</si>
  <si>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</si>
  <si>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</si>
  <si>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</si>
  <si>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</si>
  <si>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</si>
  <si>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</si>
  <si>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</si>
  <si>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</si>
  <si>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</si>
  <si>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</si>
  <si>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</si>
  <si>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</si>
  <si>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</si>
  <si>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</si>
  <si>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</si>
  <si>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</si>
  <si>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</si>
  <si>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</si>
  <si>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</si>
  <si>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</si>
  <si>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</si>
  <si>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</si>
  <si>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</si>
  <si>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</si>
  <si>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</si>
  <si>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</si>
  <si>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</si>
  <si>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</si>
  <si>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</si>
  <si>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</si>
  <si>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</si>
  <si>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</si>
  <si>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</si>
  <si>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</si>
  <si>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</si>
  <si>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</si>
  <si>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</si>
  <si>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</si>
  <si>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</si>
  <si>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</si>
  <si>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</si>
  <si>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</si>
  <si>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</si>
  <si>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</si>
  <si>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</si>
  <si>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</si>
  <si>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</si>
  <si>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</si>
  <si>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</si>
  <si>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</si>
  <si>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</si>
  <si>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</si>
  <si>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</si>
  <si>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</si>
  <si>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</si>
  <si>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</si>
  <si>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</si>
  <si>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</si>
  <si>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</si>
  <si>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</si>
  <si>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</si>
  <si>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</si>
  <si>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</si>
  <si>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</si>
  <si>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</si>
  <si>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</si>
  <si>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</si>
  <si>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</si>
  <si>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</si>
  <si>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</si>
  <si>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</si>
  <si>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</si>
  <si>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</si>
  <si>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</si>
  <si>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</si>
  <si>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</si>
  <si>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</si>
  <si>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</si>
  <si>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</si>
  <si>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</si>
  <si>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</si>
  <si>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</si>
  <si>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</si>
  <si>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</si>
  <si>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</si>
  <si>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</si>
  <si>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</si>
  <si>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</si>
  <si>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</si>
  <si>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</si>
  <si>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</si>
  <si>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</si>
  <si>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</si>
  <si>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</si>
  <si>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</si>
  <si>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</si>
  <si>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</si>
  <si>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</si>
  <si>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</si>
  <si>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</si>
  <si>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</si>
  <si>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</si>
  <si>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</si>
  <si>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</si>
  <si>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</si>
  <si>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</si>
  <si>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</si>
  <si>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</si>
  <si>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</si>
  <si>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</si>
  <si>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</si>
  <si>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</si>
  <si>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</si>
  <si>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</si>
  <si>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</si>
  <si>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</si>
  <si>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</si>
  <si>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</si>
  <si>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</si>
  <si>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</si>
  <si>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</si>
  <si>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</si>
  <si>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</si>
  <si>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</si>
  <si>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</si>
  <si>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</si>
  <si>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</si>
  <si>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</si>
  <si>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</si>
  <si>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</si>
  <si>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</si>
  <si>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</si>
  <si>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</si>
  <si>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</si>
  <si>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</si>
  <si>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</si>
  <si>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</si>
  <si>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</si>
  <si>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</si>
  <si>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</si>
  <si>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</si>
  <si>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</si>
  <si>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</si>
  <si>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</si>
  <si>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</si>
  <si>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</si>
  <si>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</si>
  <si>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</si>
  <si>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</si>
  <si>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</si>
  <si>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</si>
  <si>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</si>
  <si>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</si>
  <si>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</si>
  <si>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</si>
  <si>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</si>
  <si>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</si>
  <si>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</si>
  <si>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</si>
  <si>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</si>
  <si>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</si>
  <si>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</si>
  <si>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</si>
  <si>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</si>
  <si>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</si>
  <si>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</si>
  <si>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</si>
  <si>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</si>
  <si>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</si>
  <si>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</si>
  <si>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</si>
  <si>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</si>
  <si>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</si>
  <si>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</si>
  <si>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</si>
  <si>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</si>
  <si>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</si>
  <si>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</si>
  <si>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</si>
  <si>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</si>
  <si>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</si>
  <si>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</si>
  <si>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</si>
  <si>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</si>
  <si>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</si>
  <si>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</si>
  <si>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</si>
  <si>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</si>
  <si>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</si>
  <si>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</si>
  <si>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</si>
  <si>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</si>
  <si>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</si>
  <si>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</si>
  <si>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</si>
  <si>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</si>
  <si>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</si>
  <si>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</si>
  <si>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</si>
  <si>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</si>
  <si>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</si>
  <si>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</si>
  <si>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</si>
  <si>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</si>
  <si>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</si>
  <si>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</si>
  <si>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</si>
  <si>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</si>
  <si>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</si>
  <si>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</si>
  <si>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</si>
  <si>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</si>
  <si>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</si>
  <si>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</si>
  <si>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</si>
  <si>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</si>
  <si>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</si>
  <si>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</si>
  <si>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</si>
  <si>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</si>
  <si>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</si>
  <si>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</si>
  <si>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</si>
  <si>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</si>
  <si>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</si>
  <si>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</si>
  <si>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</si>
  <si>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</si>
  <si>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</si>
  <si>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</si>
  <si>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</si>
  <si>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</si>
  <si>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</si>
  <si>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</si>
  <si>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</si>
  <si>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</si>
  <si>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</si>
  <si>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</si>
  <si>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</si>
  <si>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</si>
  <si>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</si>
  <si>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</si>
  <si>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</si>
  <si>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</si>
  <si>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</si>
  <si>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</si>
  <si>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</si>
  <si>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</si>
  <si>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</si>
  <si>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</si>
  <si>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</si>
  <si>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</si>
  <si>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</si>
  <si>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</si>
  <si>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</si>
  <si>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</si>
  <si>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</si>
  <si>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</si>
  <si>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</si>
  <si>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</si>
  <si>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</si>
  <si>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</si>
  <si>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</si>
  <si>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</si>
  <si>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</si>
  <si>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</si>
  <si>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</si>
  <si>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</si>
  <si>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</si>
  <si>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</si>
  <si>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</si>
  <si>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</si>
  <si>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</si>
  <si>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</si>
  <si>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</si>
  <si>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</si>
  <si>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</si>
  <si>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</si>
  <si>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</si>
  <si>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</si>
  <si>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</si>
  <si>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</si>
  <si>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</si>
  <si>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</si>
  <si>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</si>
  <si>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</si>
  <si>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</si>
  <si>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</si>
  <si>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</si>
  <si>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</si>
  <si>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</si>
  <si>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</si>
  <si>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</si>
  <si>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</si>
  <si>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</si>
  <si>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</si>
  <si>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</si>
  <si>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</si>
  <si>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</si>
  <si>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</si>
  <si>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</si>
  <si>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</si>
  <si>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</si>
  <si>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</si>
  <si>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</si>
  <si>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</si>
  <si>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</si>
  <si>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</si>
  <si>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</si>
  <si>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</si>
  <si>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</si>
  <si>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</si>
  <si>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</si>
  <si>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</si>
  <si>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</si>
  <si>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</si>
  <si>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</si>
  <si>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</si>
  <si>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</si>
  <si>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</si>
  <si>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</si>
  <si>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</si>
  <si>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</si>
  <si>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</si>
  <si>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</si>
  <si>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</si>
  <si>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</si>
  <si>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</si>
  <si>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</si>
  <si>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</si>
  <si>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</si>
  <si>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</si>
  <si>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</si>
  <si>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</si>
  <si>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</si>
  <si>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</si>
  <si>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</si>
  <si>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</si>
  <si>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</si>
  <si>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</si>
  <si>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</si>
  <si>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</si>
  <si>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</si>
  <si>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</si>
  <si>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</si>
  <si>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</si>
  <si>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</si>
  <si>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</si>
  <si>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</si>
  <si>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</si>
  <si>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</si>
  <si>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</si>
  <si>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</si>
  <si>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</si>
  <si>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</si>
  <si>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</si>
  <si>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</si>
  <si>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</si>
  <si>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</si>
  <si>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</si>
  <si>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</si>
  <si>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</si>
  <si>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</si>
  <si>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</si>
  <si>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</si>
  <si>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</si>
  <si>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</si>
  <si>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</si>
  <si>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</si>
  <si>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</si>
  <si>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</si>
  <si>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</si>
  <si>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</si>
  <si>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</si>
  <si>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</si>
  <si>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</si>
  <si>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</si>
  <si>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</si>
  <si>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</si>
  <si>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</si>
  <si>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</si>
  <si>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</si>
  <si>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</si>
  <si>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</si>
  <si>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</si>
  <si>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</si>
  <si>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</si>
  <si>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</si>
  <si>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</si>
  <si>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</si>
  <si>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</si>
  <si>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</si>
  <si>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</si>
  <si>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</si>
  <si>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</si>
  <si>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</si>
  <si>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</si>
  <si>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</si>
  <si>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</si>
  <si>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</si>
  <si>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</si>
  <si>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</si>
  <si>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</si>
  <si>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</si>
  <si>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</si>
  <si>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</si>
  <si>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</si>
  <si>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</si>
  <si>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</si>
  <si>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</si>
  <si>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</si>
  <si>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</si>
  <si>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</si>
  <si>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</si>
  <si>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</si>
  <si>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</si>
  <si>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</si>
  <si>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</si>
  <si>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</si>
  <si>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</si>
  <si>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</si>
  <si>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</si>
  <si>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</si>
  <si>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</si>
  <si>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</si>
  <si>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</si>
  <si>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</si>
  <si>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</si>
  <si>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</si>
  <si>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</si>
  <si>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</si>
  <si>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</si>
  <si>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</si>
  <si>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</si>
  <si>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</si>
  <si>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</si>
  <si>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</si>
  <si>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</si>
  <si>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</si>
  <si>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</si>
  <si>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</si>
  <si>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</si>
  <si>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</si>
  <si>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</si>
  <si>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</si>
  <si>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</si>
  <si>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</si>
  <si>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</si>
  <si>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</si>
  <si>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</si>
  <si>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</si>
  <si>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</si>
  <si>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</si>
  <si>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</si>
  <si>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</si>
  <si>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</si>
  <si>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</si>
  <si>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</si>
  <si>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</si>
  <si>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</si>
  <si>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</si>
  <si>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</si>
  <si>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</si>
  <si>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</si>
  <si>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</si>
  <si>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</si>
  <si>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</si>
  <si>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</si>
  <si>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</si>
  <si>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</si>
  <si>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</si>
  <si>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</si>
  <si>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</si>
  <si>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</si>
  <si>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</si>
  <si>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</si>
  <si>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</si>
  <si>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</si>
  <si>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</si>
  <si>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</si>
  <si>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</si>
  <si>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</si>
  <si>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</si>
  <si>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</si>
  <si>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</si>
  <si>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</si>
  <si>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</si>
  <si>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</si>
  <si>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</si>
  <si>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</si>
  <si>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</si>
  <si>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</si>
  <si>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</si>
  <si>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</si>
  <si>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</si>
  <si>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</si>
  <si>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</si>
  <si>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</si>
  <si>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</si>
  <si>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</si>
  <si>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</si>
  <si>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</si>
  <si>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</si>
  <si>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</si>
  <si>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</si>
  <si>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</si>
  <si>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</si>
  <si>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</si>
  <si>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</si>
  <si>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</si>
  <si>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</si>
  <si>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</si>
  <si>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</si>
  <si>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</si>
  <si>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</si>
  <si>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</si>
  <si>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</si>
  <si>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</si>
  <si>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</si>
  <si>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</si>
  <si>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</si>
  <si>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</si>
  <si>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</si>
  <si>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</si>
  <si>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</si>
  <si>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</si>
  <si>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</si>
  <si>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</si>
  <si>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</si>
  <si>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</si>
  <si>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</si>
  <si>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</si>
  <si>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</si>
  <si>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</si>
  <si>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</si>
  <si>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</si>
  <si>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</si>
  <si>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</si>
  <si>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</si>
  <si>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</si>
  <si>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</si>
  <si>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</si>
  <si>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</si>
  <si>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</si>
  <si>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</si>
  <si>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</si>
  <si>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</si>
  <si>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</si>
  <si>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</si>
  <si>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</si>
  <si>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</si>
  <si>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</si>
  <si>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</si>
  <si>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</si>
  <si>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</si>
  <si>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</si>
  <si>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</si>
  <si>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</si>
  <si>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</si>
  <si>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</si>
  <si>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</si>
  <si>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</si>
  <si>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</si>
  <si>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</si>
  <si>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</si>
  <si>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</si>
  <si>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</si>
  <si>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</si>
  <si>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</si>
  <si>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</si>
  <si>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</si>
  <si>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</si>
  <si>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</si>
  <si>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</si>
  <si>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</si>
  <si>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</si>
  <si>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</si>
  <si>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</si>
  <si>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</si>
  <si>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</si>
  <si>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</si>
  <si>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</si>
  <si>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</si>
  <si>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</si>
  <si>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</si>
  <si>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</si>
  <si>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</si>
  <si>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</si>
  <si>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</si>
  <si>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</si>
  <si>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</si>
  <si>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</si>
  <si>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</si>
  <si>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</si>
  <si>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</si>
  <si>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</si>
  <si>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</si>
  <si>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</si>
  <si>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</si>
  <si>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</si>
  <si>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</si>
  <si>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</si>
  <si>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</si>
  <si>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</si>
  <si>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</si>
  <si>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</si>
  <si>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</si>
  <si>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</si>
  <si>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</si>
  <si>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</si>
  <si>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</si>
  <si>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</si>
  <si>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</si>
  <si>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</si>
  <si>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</si>
  <si>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</si>
  <si>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</si>
  <si>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</si>
  <si>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</si>
  <si>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</si>
  <si>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</si>
  <si>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</si>
  <si>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</si>
  <si>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</si>
  <si>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</si>
  <si>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</si>
  <si>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</si>
  <si>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</si>
  <si>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</si>
  <si>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</si>
  <si>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</si>
  <si>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</si>
  <si>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</si>
  <si>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</si>
  <si>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</si>
  <si>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</si>
  <si>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</si>
  <si>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</si>
  <si>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</si>
  <si>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</si>
  <si>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</si>
  <si>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</si>
  <si>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</si>
  <si>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</si>
  <si>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</si>
  <si>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</si>
  <si>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</si>
  <si>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</si>
  <si>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</si>
  <si>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</si>
  <si>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</si>
  <si>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</si>
  <si>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</si>
  <si>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</si>
  <si>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</si>
  <si>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</si>
  <si>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</si>
  <si>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</si>
  <si>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</si>
  <si>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</si>
  <si>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</si>
  <si>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</si>
  <si>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</si>
  <si>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</si>
  <si>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</si>
  <si>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</si>
  <si>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</si>
  <si>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</si>
  <si>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</si>
  <si>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</si>
  <si>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</si>
  <si>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</si>
  <si>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</si>
  <si>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</si>
  <si>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</si>
  <si>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</si>
  <si>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</si>
  <si>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</si>
  <si>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</si>
  <si>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</si>
  <si>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</si>
  <si>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</si>
  <si>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</si>
  <si>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</si>
  <si>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</si>
  <si>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</si>
  <si>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</si>
  <si>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</si>
  <si>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</si>
  <si>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</si>
  <si>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</si>
  <si>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</si>
  <si>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</si>
  <si>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</si>
  <si>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</si>
  <si>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</si>
  <si>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</si>
  <si>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</si>
  <si>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</si>
  <si>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</si>
  <si>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</si>
  <si>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</si>
  <si>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</si>
  <si>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</si>
  <si>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</si>
  <si>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</si>
  <si>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</si>
  <si>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</si>
  <si>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</si>
  <si>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</si>
  <si>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</si>
  <si>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</si>
  <si>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</si>
  <si>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</si>
  <si>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</si>
  <si>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</si>
  <si>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</si>
  <si>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</si>
  <si>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</si>
  <si>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</si>
  <si>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</si>
  <si>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</si>
  <si>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</si>
  <si>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</si>
  <si>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</si>
  <si>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</si>
  <si>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</si>
  <si>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</si>
  <si>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</si>
  <si>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</si>
  <si>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</si>
  <si>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</si>
  <si>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</si>
  <si>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</si>
  <si>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</si>
  <si>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</si>
  <si>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</si>
  <si>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</si>
  <si>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</si>
  <si>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</si>
  <si>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</si>
  <si>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</si>
  <si>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</si>
  <si>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</si>
  <si>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</si>
  <si>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</si>
  <si>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</si>
  <si>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</si>
  <si>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</si>
  <si>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</si>
  <si>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</si>
  <si>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</si>
  <si>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</si>
  <si>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</si>
  <si>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</si>
  <si>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</si>
  <si>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</si>
  <si>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</si>
  <si>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</si>
  <si>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</si>
  <si>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</si>
  <si>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</si>
  <si>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</si>
  <si>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</si>
  <si>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</si>
  <si>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</si>
  <si>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</si>
  <si>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</si>
  <si>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</si>
  <si>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</si>
  <si>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</si>
  <si>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</si>
  <si>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</si>
  <si>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</si>
  <si>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</si>
  <si>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</si>
  <si>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</si>
  <si>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</si>
  <si>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</si>
  <si>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</si>
  <si>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</si>
  <si>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</si>
  <si>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</si>
  <si>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</si>
  <si>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</si>
  <si>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</si>
  <si>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</si>
  <si>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</si>
  <si>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</si>
  <si>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</si>
  <si>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</si>
  <si>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</si>
  <si>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</si>
  <si>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</si>
  <si>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</si>
  <si>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</si>
  <si>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</si>
  <si>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</si>
  <si>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</si>
  <si>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</si>
  <si>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</si>
  <si>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</si>
  <si>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</si>
  <si>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</si>
  <si>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</si>
  <si>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</si>
  <si>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</si>
  <si>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</si>
  <si>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</si>
  <si>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</si>
  <si>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</si>
  <si>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</si>
  <si>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</si>
  <si>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</si>
  <si>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</si>
  <si>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</si>
  <si>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</si>
  <si>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</si>
  <si>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</si>
  <si>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</si>
  <si>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</si>
  <si>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</si>
  <si>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</si>
  <si>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</si>
  <si>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</si>
  <si>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</si>
  <si>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</si>
  <si>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</si>
  <si>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</si>
  <si>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</si>
  <si>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</si>
  <si>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</si>
  <si>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</si>
  <si>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</si>
  <si>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</si>
  <si>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</si>
  <si>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</si>
  <si>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</si>
  <si>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</si>
  <si>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</si>
  <si>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</si>
  <si>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</si>
  <si>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</si>
  <si>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</si>
  <si>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</si>
  <si>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</si>
  <si>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</si>
  <si>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</si>
  <si>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</si>
  <si>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</si>
  <si>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</si>
  <si>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</si>
  <si>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</si>
  <si>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</si>
  <si>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</si>
  <si>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</si>
  <si>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</si>
  <si>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</si>
  <si>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</si>
  <si>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</si>
  <si>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</si>
  <si>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</si>
  <si>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</si>
  <si>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</si>
  <si>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</si>
  <si>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</si>
  <si>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</si>
  <si>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</si>
  <si>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</si>
  <si>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</si>
  <si>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</si>
  <si>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</si>
  <si>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</si>
  <si>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</si>
  <si>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</si>
  <si>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</si>
  <si>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</si>
  <si>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</si>
  <si>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</si>
  <si>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</si>
  <si>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</si>
  <si>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</si>
  <si>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</si>
  <si>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</si>
  <si>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</si>
  <si>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</si>
  <si>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</si>
  <si>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</si>
  <si>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</si>
  <si>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</si>
  <si>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</si>
  <si>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</si>
  <si>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</si>
  <si>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</si>
  <si>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</si>
  <si>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</si>
  <si>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</si>
  <si>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</si>
  <si>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</si>
  <si>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</si>
  <si>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</si>
  <si>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</si>
  <si>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</si>
  <si>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</si>
  <si>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</si>
  <si>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</si>
  <si>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</si>
  <si>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</si>
  <si>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</si>
  <si>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</si>
  <si>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</si>
  <si>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</si>
  <si>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</si>
  <si>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</si>
  <si>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</si>
  <si>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</si>
  <si>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</si>
  <si>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</si>
  <si>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</si>
  <si>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</si>
  <si>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</si>
  <si>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</si>
  <si>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</si>
  <si>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</si>
  <si>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</si>
  <si>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</si>
  <si>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</si>
  <si>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</si>
  <si>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</si>
  <si>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</si>
  <si>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</si>
  <si>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</si>
  <si>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</si>
  <si>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</si>
  <si>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</si>
  <si>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</si>
  <si>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</si>
  <si>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</si>
  <si>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</si>
  <si>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</si>
  <si>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</si>
  <si>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</si>
  <si>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</si>
  <si>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</si>
  <si>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</si>
  <si>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</si>
  <si>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</si>
  <si>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</si>
  <si>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</si>
  <si>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</si>
  <si>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</si>
  <si>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</si>
  <si>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</si>
  <si>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</si>
  <si>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</si>
  <si>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</si>
  <si>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</si>
  <si>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</si>
  <si>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</si>
  <si>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</si>
  <si>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</si>
  <si>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</si>
  <si>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</si>
  <si>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</si>
  <si>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</si>
  <si>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</si>
  <si>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</si>
  <si>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</si>
  <si>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</si>
  <si>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</si>
  <si>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</si>
  <si>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</si>
  <si>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</si>
  <si>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</si>
  <si>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</si>
  <si>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</si>
  <si>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</si>
  <si>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</si>
  <si>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</si>
  <si>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</si>
  <si>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</si>
  <si>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</si>
  <si>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</si>
  <si>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</si>
  <si>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</si>
  <si>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</si>
  <si>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</si>
  <si>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</si>
  <si>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</si>
  <si>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</si>
  <si>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</si>
  <si>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</si>
  <si>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</si>
  <si>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</si>
  <si>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</si>
  <si>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</si>
  <si>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</si>
  <si>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</si>
  <si>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</si>
  <si>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</si>
  <si>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</si>
  <si>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</si>
  <si>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</si>
  <si>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</si>
  <si>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</si>
  <si>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</si>
  <si>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</si>
  <si>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</si>
  <si>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</si>
  <si>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</si>
  <si>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</si>
  <si>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</si>
  <si>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</si>
  <si>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</si>
  <si>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</si>
  <si>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</si>
  <si>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</si>
  <si>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</si>
  <si>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</si>
  <si>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</si>
  <si>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</si>
  <si>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</si>
  <si>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</si>
  <si>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</si>
  <si>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</si>
  <si>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</si>
  <si>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</si>
  <si>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</si>
  <si>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</si>
  <si>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</si>
  <si>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</si>
  <si>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</si>
  <si>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</si>
  <si>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</si>
  <si>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</si>
  <si>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</si>
  <si>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</si>
  <si>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</si>
  <si>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</si>
  <si>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</si>
  <si>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</si>
  <si>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</si>
  <si>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</si>
  <si>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</si>
  <si>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</si>
  <si>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</si>
  <si>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</si>
  <si>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</si>
  <si>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</si>
  <si>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</si>
  <si>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</si>
  <si>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</si>
  <si>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</si>
  <si>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</si>
  <si>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</si>
  <si>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</si>
  <si>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</si>
  <si>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</si>
  <si>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</si>
  <si>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</si>
  <si>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</si>
  <si>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</si>
  <si>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</si>
  <si>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</si>
  <si>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</si>
  <si>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</si>
  <si>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</si>
  <si>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</si>
  <si>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</si>
  <si>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</si>
  <si>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</si>
  <si>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</si>
  <si>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</si>
  <si>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</si>
  <si>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</si>
  <si>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</si>
  <si>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</si>
  <si>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</si>
  <si>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</si>
  <si>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</si>
  <si>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</si>
  <si>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</si>
  <si>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</si>
  <si>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</si>
  <si>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</si>
  <si>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</si>
  <si>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</si>
  <si>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</si>
  <si>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</si>
  <si>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</si>
  <si>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</si>
  <si>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</si>
  <si>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</si>
  <si>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</si>
  <si>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</si>
  <si>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</si>
  <si>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</si>
  <si>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</si>
  <si>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</si>
  <si>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</si>
  <si>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</si>
  <si>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</si>
  <si>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</si>
  <si>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</si>
  <si>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</si>
  <si>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</si>
  <si>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</si>
  <si>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</si>
  <si>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</si>
  <si>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</si>
  <si>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</si>
  <si>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</si>
  <si>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</si>
  <si>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</si>
  <si>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</si>
  <si>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</si>
  <si>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</si>
  <si>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</si>
  <si>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</si>
  <si>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</si>
  <si>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</si>
  <si>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</si>
  <si>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</si>
  <si>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</si>
  <si>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</si>
  <si>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</si>
  <si>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</si>
  <si>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</si>
  <si>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</si>
  <si>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</si>
  <si>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</si>
  <si>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</si>
  <si>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</si>
  <si>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</si>
  <si>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</si>
  <si>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</si>
  <si>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</si>
  <si>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</si>
  <si>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</si>
  <si>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</si>
  <si>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</si>
  <si>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</si>
  <si>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</si>
  <si>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</si>
  <si>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</si>
  <si>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</si>
  <si>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</si>
  <si>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</si>
  <si>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</si>
  <si>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</si>
  <si>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</si>
  <si>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</si>
  <si>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</si>
  <si>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</si>
  <si>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</si>
  <si>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</si>
  <si>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</si>
  <si>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</si>
  <si>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</si>
  <si>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</si>
  <si>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</si>
  <si>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</si>
  <si>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</si>
  <si>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</si>
  <si>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</si>
  <si>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</si>
  <si>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</si>
  <si>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</si>
  <si>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</si>
  <si>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</si>
  <si>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</si>
  <si>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</si>
  <si>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</si>
  <si>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</si>
  <si>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</si>
  <si>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</si>
  <si>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</si>
  <si>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</si>
  <si>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</si>
  <si>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</si>
  <si>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</si>
  <si>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</si>
  <si>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</si>
  <si>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</si>
  <si>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</si>
  <si>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</si>
  <si>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</si>
  <si>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</si>
  <si>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</si>
  <si>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</si>
  <si>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</si>
  <si>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</si>
  <si>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</si>
  <si>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</si>
  <si>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</si>
  <si>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</si>
  <si>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</si>
  <si>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</si>
  <si>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</si>
  <si>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</si>
  <si>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</si>
  <si>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</si>
  <si>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</si>
  <si>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</si>
  <si>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</si>
  <si>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</si>
  <si>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</si>
  <si>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</si>
  <si>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</si>
  <si>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</si>
  <si>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</si>
  <si>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</si>
  <si>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</si>
  <si>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</si>
  <si>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</si>
  <si>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</si>
  <si>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</si>
  <si>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</si>
  <si>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</si>
  <si>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</si>
  <si>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</si>
  <si>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</si>
  <si>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</si>
  <si>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</si>
  <si>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</si>
  <si>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</si>
  <si>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</si>
  <si>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</si>
  <si>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</si>
  <si>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</si>
  <si>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</si>
  <si>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</si>
  <si>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</si>
  <si>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</si>
  <si>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</si>
  <si>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</si>
  <si>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</si>
  <si>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</si>
  <si>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</si>
  <si>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</si>
  <si>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</si>
  <si>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</si>
  <si>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</si>
  <si>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</si>
  <si>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</si>
  <si>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</si>
  <si>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</si>
  <si>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</si>
  <si>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</si>
  <si>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</si>
  <si>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</si>
  <si>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</si>
  <si>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</si>
  <si>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</si>
  <si>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</si>
  <si>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</si>
  <si>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</si>
  <si>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</si>
  <si>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</si>
  <si>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</si>
  <si>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</si>
  <si>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</si>
  <si>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</si>
  <si>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</si>
  <si>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</si>
  <si>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</si>
  <si>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</si>
  <si>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</si>
  <si>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</si>
  <si>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</si>
  <si>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</si>
  <si>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</si>
  <si>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</si>
  <si>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</si>
  <si>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</si>
  <si>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</si>
  <si>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</si>
  <si>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</si>
  <si>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</si>
  <si>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</si>
  <si>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</si>
  <si>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</si>
  <si>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</si>
  <si>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</si>
  <si>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</si>
  <si>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</si>
  <si>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</si>
  <si>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</si>
  <si>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</si>
  <si>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</si>
  <si>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</si>
  <si>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</si>
  <si>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</si>
  <si>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</si>
  <si>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</si>
  <si>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</si>
  <si>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</si>
  <si>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</si>
  <si>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</si>
  <si>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</si>
  <si>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</si>
  <si>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</si>
  <si>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</si>
  <si>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</si>
  <si>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</si>
  <si>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</si>
  <si>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</si>
  <si>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</si>
  <si>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</si>
  <si>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</si>
  <si>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</si>
  <si>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</si>
  <si>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</si>
  <si>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</si>
  <si>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</si>
  <si>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</si>
  <si>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</si>
  <si>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</si>
  <si>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</si>
  <si>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</si>
  <si>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</si>
  <si>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</si>
  <si>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</si>
  <si>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</si>
  <si>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</si>
  <si>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</si>
  <si>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</si>
  <si>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</si>
  <si>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</si>
  <si>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</si>
  <si>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</si>
  <si>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</si>
  <si>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</si>
  <si>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</si>
  <si>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</si>
  <si>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</si>
  <si>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</si>
  <si>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</si>
  <si>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</si>
  <si>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</si>
  <si>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</si>
  <si>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</si>
  <si>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</si>
  <si>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</si>
  <si>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</si>
  <si>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</si>
  <si>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</si>
  <si>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</si>
  <si>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</si>
  <si>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</si>
  <si>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</si>
  <si>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</si>
  <si>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</si>
  <si>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</si>
  <si>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</si>
  <si>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</si>
  <si>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</si>
  <si>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</si>
  <si>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</si>
  <si>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</si>
  <si>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</si>
  <si>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</si>
  <si>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</si>
  <si>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</si>
  <si>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</si>
  <si>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</si>
  <si>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</si>
  <si>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</si>
  <si>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</si>
  <si>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</si>
  <si>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</si>
  <si>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</si>
  <si>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</si>
  <si>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</si>
  <si>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</si>
  <si>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</si>
  <si>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</si>
  <si>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</si>
  <si>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</si>
  <si>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</si>
  <si>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</si>
  <si>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</si>
  <si>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</si>
  <si>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</si>
  <si>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</si>
  <si>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</si>
  <si>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</si>
  <si>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</si>
  <si>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</si>
  <si>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</si>
  <si>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</si>
  <si>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</si>
  <si>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</si>
  <si>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</si>
  <si>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</si>
  <si>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</si>
  <si>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</si>
  <si>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</si>
  <si>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</si>
  <si>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</si>
  <si>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</si>
  <si>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</si>
  <si>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</si>
  <si>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</si>
  <si>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</si>
  <si>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</si>
  <si>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</si>
  <si>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</si>
  <si>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</si>
  <si>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</si>
  <si>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</si>
  <si>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</si>
  <si>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</si>
  <si>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</si>
  <si>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</si>
  <si>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</si>
  <si>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</si>
  <si>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</si>
  <si>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</si>
  <si>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</si>
  <si>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</si>
  <si>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</si>
  <si>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</si>
  <si>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</si>
  <si>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</si>
  <si>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</si>
  <si>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</si>
  <si>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</si>
  <si>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</si>
  <si>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</si>
  <si>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</si>
  <si>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</si>
  <si>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</si>
  <si>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</si>
  <si>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</si>
  <si>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</si>
  <si>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</si>
  <si>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</si>
  <si>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</si>
  <si>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</si>
  <si>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</si>
  <si>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</si>
  <si>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</si>
  <si>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</si>
  <si>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</si>
  <si>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</si>
  <si>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</si>
  <si>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</si>
  <si>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</si>
  <si>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</si>
  <si>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</si>
  <si>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</si>
  <si>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</si>
  <si>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</si>
  <si>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</si>
  <si>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</si>
  <si>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</si>
  <si>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</si>
  <si>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</si>
  <si>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</si>
  <si>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</si>
  <si>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</si>
  <si>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</si>
  <si>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</si>
  <si>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</si>
  <si>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</si>
  <si>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</si>
  <si>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</si>
  <si>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</si>
  <si>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</si>
  <si>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</si>
  <si>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</si>
  <si>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</si>
  <si>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</si>
  <si>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</si>
  <si>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</si>
  <si>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</si>
  <si>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</si>
  <si>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</si>
  <si>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</si>
  <si>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</si>
  <si>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</si>
  <si>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</si>
  <si>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</si>
  <si>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</si>
  <si>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</si>
  <si>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</si>
  <si>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</si>
  <si>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</si>
  <si>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</si>
  <si>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</si>
  <si>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</si>
  <si>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</si>
  <si>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</si>
  <si>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</si>
  <si>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</si>
  <si>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</si>
  <si>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</si>
  <si>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</si>
  <si>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</si>
  <si>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</si>
  <si>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</si>
  <si>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</si>
  <si>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</si>
  <si>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</si>
  <si>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</si>
  <si>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</si>
  <si>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</si>
  <si>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</si>
  <si>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</si>
  <si>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</si>
  <si>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</si>
  <si>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</si>
  <si>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</si>
  <si>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</si>
  <si>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</si>
  <si>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</si>
  <si>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</si>
  <si>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</si>
  <si>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</si>
  <si>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</si>
  <si>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</si>
  <si>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</si>
  <si>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</si>
  <si>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</si>
  <si>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</si>
  <si>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</si>
  <si>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</si>
  <si>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</si>
  <si>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</si>
  <si>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</si>
  <si>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</si>
  <si>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</si>
  <si>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</si>
  <si>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</si>
  <si>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</si>
  <si>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</si>
  <si>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</si>
  <si>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</si>
  <si>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</si>
  <si>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</si>
  <si>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</si>
  <si>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</si>
  <si>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</si>
  <si>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</si>
  <si>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</si>
  <si>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</si>
  <si>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</si>
  <si>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</si>
  <si>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</si>
  <si>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</si>
  <si>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</si>
  <si>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</si>
  <si>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</si>
  <si>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</si>
  <si>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</si>
  <si>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</si>
  <si>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</si>
  <si>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</si>
  <si>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</si>
  <si>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</si>
  <si>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</si>
  <si>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</si>
  <si>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</si>
  <si>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</si>
  <si>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</si>
  <si>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</si>
  <si>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</si>
  <si>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</si>
  <si>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</si>
  <si>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</si>
  <si>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</si>
  <si>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</si>
  <si>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</si>
  <si>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</si>
  <si>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</si>
  <si>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</si>
  <si>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</si>
  <si>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</si>
  <si>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</si>
  <si>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</si>
  <si>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</si>
  <si>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</si>
  <si>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</si>
  <si>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</si>
  <si>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</si>
  <si>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</si>
  <si>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</si>
  <si>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</si>
  <si>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</si>
  <si>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</si>
  <si>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</si>
  <si>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</si>
  <si>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</si>
  <si>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</si>
  <si>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</si>
  <si>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</si>
  <si>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</si>
  <si>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</si>
  <si>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</si>
  <si>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</si>
  <si>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</si>
  <si>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</si>
  <si>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</si>
  <si>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</si>
  <si>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</si>
  <si>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</si>
  <si>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</si>
  <si>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</si>
  <si>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</si>
  <si>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</si>
  <si>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</si>
  <si>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</si>
  <si>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</si>
  <si>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</si>
  <si>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</si>
  <si>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</si>
  <si>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</si>
  <si>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</si>
  <si>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</si>
  <si>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</si>
  <si>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</si>
  <si>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</si>
  <si>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</si>
  <si>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</si>
  <si>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</si>
  <si>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</si>
  <si>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</si>
  <si>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</si>
  <si>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</si>
  <si>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</si>
  <si>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</si>
  <si>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</si>
  <si>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</si>
  <si>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</si>
  <si>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</si>
  <si>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</si>
  <si>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</si>
  <si>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</si>
  <si>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</si>
  <si>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</si>
  <si>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</si>
  <si>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</si>
  <si>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</si>
  <si>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</si>
  <si>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</si>
  <si>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</si>
  <si>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</si>
  <si>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</si>
  <si>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</si>
  <si>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</si>
  <si>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</si>
  <si>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</si>
  <si>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</si>
  <si>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</si>
  <si>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</si>
  <si>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</si>
  <si>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</si>
  <si>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</si>
  <si>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</si>
  <si>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</si>
  <si>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</si>
  <si>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</si>
  <si>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</si>
  <si>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</si>
  <si>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</si>
  <si>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</si>
  <si>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</si>
  <si>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</si>
  <si>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</si>
  <si>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</si>
  <si>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</si>
  <si>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</si>
  <si>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</si>
  <si>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</si>
  <si>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</si>
  <si>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</si>
  <si>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</si>
  <si>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</si>
  <si>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</si>
  <si>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</si>
  <si>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</si>
  <si>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</si>
  <si>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</si>
  <si>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</si>
  <si>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</si>
  <si>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</si>
  <si>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</si>
  <si>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</si>
  <si>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</si>
  <si>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</si>
  <si>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</si>
  <si>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</si>
  <si>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</si>
  <si>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</si>
  <si>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</si>
  <si>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</si>
  <si>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</si>
  <si>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</si>
  <si>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</si>
  <si>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</si>
  <si>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</si>
  <si>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</si>
  <si>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</si>
  <si>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</si>
  <si>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</si>
  <si>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</si>
  <si>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</si>
  <si>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</si>
  <si>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</si>
  <si>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</si>
  <si>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</si>
  <si>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</si>
  <si>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</si>
  <si>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</si>
  <si>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</si>
  <si>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</si>
  <si>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</si>
  <si>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</si>
  <si>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</si>
  <si>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</si>
  <si>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</si>
  <si>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</si>
  <si>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</si>
  <si>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</si>
  <si>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</si>
  <si>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</si>
  <si>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</si>
  <si>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</si>
  <si>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</si>
  <si>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</si>
  <si>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</si>
  <si>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</si>
  <si>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</si>
  <si>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</si>
  <si>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</si>
  <si>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</si>
  <si>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</si>
  <si>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</si>
  <si>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</si>
  <si>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</si>
  <si>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</si>
  <si>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</si>
  <si>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</si>
  <si>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</si>
  <si>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</si>
  <si>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</si>
  <si>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</si>
  <si>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</si>
  <si>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</si>
  <si>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</si>
  <si>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</si>
  <si>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</si>
  <si>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</si>
  <si>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</si>
  <si>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</si>
  <si>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</si>
  <si>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</si>
  <si>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</si>
  <si>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</si>
  <si>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</si>
  <si>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</si>
  <si>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</si>
  <si>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</si>
  <si>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</si>
  <si>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</si>
  <si>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</si>
  <si>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</si>
  <si>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</si>
  <si>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</si>
  <si>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</si>
  <si>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</si>
  <si>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</si>
  <si>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</si>
  <si>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</si>
  <si>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</si>
  <si>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</si>
  <si>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</si>
  <si>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</si>
  <si>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</si>
  <si>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</si>
  <si>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</si>
  <si>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</si>
  <si>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</si>
  <si>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</si>
  <si>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</si>
  <si>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</si>
  <si>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</si>
  <si>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</si>
  <si>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</si>
  <si>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</si>
  <si>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</si>
  <si>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</si>
  <si>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</si>
  <si>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</si>
  <si>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</si>
  <si>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</si>
  <si>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</si>
  <si>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</si>
  <si>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</si>
  <si>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</si>
  <si>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</si>
  <si>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</si>
  <si>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</si>
  <si>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</si>
  <si>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</si>
  <si>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</si>
  <si>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</si>
  <si>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</si>
  <si>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</si>
  <si>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</si>
  <si>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</si>
  <si>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</si>
  <si>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</si>
  <si>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</si>
  <si>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</si>
  <si>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</si>
  <si>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</si>
  <si>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</si>
  <si>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</si>
  <si>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</si>
  <si>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</si>
  <si>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</si>
  <si>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</si>
  <si>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</si>
  <si>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</si>
  <si>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</si>
  <si>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</si>
  <si>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</si>
  <si>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</si>
  <si>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</si>
  <si>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</si>
  <si>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</si>
  <si>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</si>
  <si>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</si>
  <si>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</si>
  <si>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</si>
  <si>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</si>
  <si>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</si>
  <si>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</si>
  <si>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</si>
  <si>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</si>
  <si>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</si>
  <si>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</si>
  <si>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</si>
  <si>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</si>
  <si>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</si>
  <si>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</si>
  <si>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</si>
  <si>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</si>
  <si>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</si>
  <si>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</si>
  <si>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</si>
  <si>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</si>
  <si>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</si>
  <si>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</si>
  <si>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</si>
  <si>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</si>
  <si>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</si>
  <si>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</si>
  <si>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</si>
  <si>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</si>
  <si>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</si>
  <si>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</si>
  <si>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</si>
  <si>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</si>
  <si>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</si>
  <si>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</si>
  <si>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</si>
  <si>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</si>
  <si>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</si>
  <si>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</si>
  <si>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</si>
  <si>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</si>
  <si>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</si>
  <si>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</si>
  <si>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</si>
  <si>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</si>
  <si>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</si>
  <si>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</si>
  <si>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</si>
  <si>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</si>
  <si>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</si>
  <si>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</si>
  <si>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</si>
  <si>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</si>
  <si>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</si>
  <si>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</si>
  <si>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</si>
  <si>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</si>
  <si>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</si>
  <si>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</si>
  <si>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</si>
  <si>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</si>
  <si>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</si>
  <si>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</si>
  <si>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</si>
  <si>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</si>
  <si>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</si>
  <si>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</si>
  <si>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</si>
  <si>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</si>
  <si>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</si>
  <si>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</si>
  <si>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</si>
  <si>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</si>
  <si>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</si>
  <si>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</si>
  <si>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</si>
  <si>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</si>
  <si>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</si>
  <si>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</si>
  <si>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</si>
  <si>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</si>
  <si>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</si>
  <si>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</si>
  <si>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</si>
  <si>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</si>
  <si>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</si>
  <si>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</si>
  <si>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</si>
  <si>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</si>
  <si>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</si>
  <si>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</si>
  <si>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</si>
  <si>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</si>
  <si>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</si>
  <si>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</si>
  <si>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</si>
  <si>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</si>
  <si>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</si>
  <si>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</si>
  <si>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</si>
  <si>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</si>
  <si>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</si>
  <si>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</si>
  <si>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</si>
  <si>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</si>
  <si>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</si>
  <si>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</si>
  <si>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</si>
  <si>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</si>
  <si>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</si>
  <si>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</si>
  <si>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</si>
  <si>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</si>
  <si>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</si>
  <si>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</si>
  <si>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</si>
  <si>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</si>
  <si>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</si>
  <si>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</si>
  <si>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</si>
  <si>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</si>
  <si>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</si>
  <si>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</si>
  <si>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</si>
  <si>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</si>
  <si>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</si>
  <si>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</si>
  <si>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</si>
  <si>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</si>
  <si>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</si>
  <si>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</si>
  <si>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</si>
  <si>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</si>
  <si>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</si>
  <si>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</si>
  <si>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</si>
  <si>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</si>
  <si>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</si>
  <si>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</si>
  <si>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</si>
  <si>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</si>
  <si>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</si>
  <si>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</si>
  <si>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</si>
  <si>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</si>
  <si>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</si>
  <si>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</si>
  <si>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</si>
  <si>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</si>
  <si>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</si>
  <si>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</si>
  <si>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</si>
  <si>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</si>
  <si>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</si>
  <si>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</si>
  <si>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</si>
  <si>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</si>
  <si>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</si>
  <si>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</si>
  <si>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</si>
  <si>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</si>
  <si>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</si>
  <si>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</si>
  <si>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</si>
  <si>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</si>
  <si>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</si>
  <si>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</si>
  <si>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</si>
  <si>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</si>
  <si>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</si>
  <si>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</si>
  <si>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</si>
  <si>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</si>
  <si>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</si>
  <si>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</si>
  <si>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</si>
  <si>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</si>
  <si>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</si>
  <si>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</si>
  <si>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</si>
  <si>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</si>
  <si>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</si>
  <si>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</si>
  <si>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</si>
  <si>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</si>
  <si>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</si>
  <si>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</si>
  <si>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</si>
  <si>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</si>
  <si>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</si>
  <si>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</si>
  <si>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</si>
  <si>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</si>
  <si>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</si>
  <si>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</si>
  <si>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</si>
  <si>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</si>
  <si>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</si>
  <si>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</si>
  <si>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</si>
  <si>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</si>
  <si>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</si>
  <si>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</si>
  <si>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</si>
  <si>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</si>
  <si>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</si>
  <si>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</si>
  <si>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</si>
  <si>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</si>
  <si>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</si>
  <si>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</si>
  <si>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</si>
  <si>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</si>
  <si>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</si>
  <si>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</si>
  <si>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</si>
  <si>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</si>
  <si>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</si>
  <si>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</si>
  <si>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</si>
  <si>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</si>
  <si>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</si>
  <si>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</si>
  <si>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</si>
  <si>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</si>
  <si>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</si>
  <si>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</si>
  <si>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</si>
  <si>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</si>
  <si>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</si>
  <si>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</si>
  <si>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</si>
  <si>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</si>
  <si>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</si>
  <si>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</si>
  <si>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</si>
  <si>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</si>
  <si>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</si>
  <si>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</si>
  <si>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</si>
  <si>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</si>
  <si>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</si>
  <si>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</si>
  <si>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</si>
  <si>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</si>
  <si>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</si>
  <si>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</si>
  <si>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</si>
  <si>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</si>
  <si>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</si>
  <si>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</si>
  <si>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</si>
  <si>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</si>
  <si>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</si>
  <si>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</si>
  <si>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</si>
  <si>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</si>
  <si>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</si>
  <si>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</si>
  <si>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</si>
  <si>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</si>
  <si>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</si>
  <si>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</si>
  <si>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</si>
  <si>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</si>
  <si>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</si>
  <si>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</si>
  <si>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</si>
  <si>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</si>
  <si>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</si>
  <si>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</si>
  <si>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</si>
  <si>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</si>
  <si>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</si>
  <si>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</si>
  <si>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</si>
  <si>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</si>
  <si>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</si>
  <si>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</si>
  <si>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</si>
  <si>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</si>
  <si>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</si>
  <si>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</si>
  <si>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</si>
  <si>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</si>
  <si>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</si>
  <si>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</si>
  <si>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</si>
  <si>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</si>
  <si>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</si>
  <si>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</si>
  <si>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</si>
  <si>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</si>
  <si>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</si>
  <si>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</si>
  <si>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</si>
  <si>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</si>
  <si>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</si>
  <si>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</si>
  <si>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</si>
  <si>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</si>
  <si>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</si>
  <si>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</si>
  <si>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</si>
  <si>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</si>
  <si>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</si>
  <si>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</si>
  <si>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</si>
  <si>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</si>
  <si>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</si>
  <si>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</si>
  <si>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</si>
  <si>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</si>
  <si>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</si>
  <si>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</si>
  <si>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</si>
  <si>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</si>
  <si>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</si>
  <si>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</si>
  <si>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</si>
  <si>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</si>
  <si>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</si>
  <si>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</si>
  <si>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</si>
  <si>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</si>
  <si>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</si>
  <si>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</si>
  <si>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</si>
  <si>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</si>
  <si>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</si>
  <si>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</si>
  <si>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</si>
  <si>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</si>
  <si>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</si>
  <si>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</si>
  <si>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</si>
  <si>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</si>
  <si>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</si>
  <si>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</si>
  <si>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</si>
  <si>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</si>
  <si>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</si>
  <si>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</si>
  <si>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</si>
  <si>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</si>
  <si>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</si>
  <si>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</si>
  <si>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</si>
  <si>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</si>
  <si>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</si>
  <si>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</si>
  <si>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</si>
  <si>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</si>
  <si>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</si>
  <si>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</si>
  <si>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</si>
  <si>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</si>
  <si>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</si>
  <si>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</si>
  <si>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</si>
  <si>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</si>
  <si>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</si>
  <si>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</si>
  <si>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</si>
  <si>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</si>
  <si>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</si>
  <si>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</si>
  <si>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</si>
  <si>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</si>
  <si>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</si>
  <si>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</si>
  <si>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</si>
  <si>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</si>
  <si>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</si>
  <si>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</si>
  <si>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</si>
  <si>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</si>
  <si>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</si>
  <si>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</si>
  <si>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</si>
  <si>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</si>
  <si>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</si>
  <si>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</si>
  <si>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</si>
  <si>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</si>
  <si>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</si>
  <si>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</si>
  <si>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</si>
  <si>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</si>
  <si>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</si>
  <si>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</si>
  <si>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</si>
  <si>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</si>
  <si>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</si>
  <si>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</si>
  <si>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</si>
  <si>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</si>
  <si>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</si>
  <si>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</si>
  <si>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</si>
  <si>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</si>
  <si>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</si>
  <si>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</si>
  <si>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</si>
  <si>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</si>
  <si>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</si>
  <si>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</si>
  <si>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</si>
  <si>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</si>
  <si>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</si>
  <si>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</si>
  <si>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</si>
  <si>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</si>
  <si>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</si>
  <si>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</si>
  <si>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</si>
  <si>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</si>
  <si>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</si>
  <si>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</si>
  <si>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</si>
  <si>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</si>
  <si>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</si>
  <si>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</si>
  <si>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</si>
  <si>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</si>
  <si>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</si>
  <si>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</si>
  <si>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</si>
  <si>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</si>
  <si>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</si>
  <si>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</si>
  <si>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</si>
  <si>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</si>
  <si>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</si>
  <si>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</si>
  <si>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</si>
  <si>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</si>
  <si>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</si>
  <si>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</si>
  <si>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</si>
  <si>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</si>
  <si>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</si>
  <si>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</si>
  <si>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</si>
  <si>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</si>
  <si>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</si>
  <si>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</si>
  <si>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</si>
  <si>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</si>
  <si>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</si>
  <si>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</si>
  <si>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</si>
  <si>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</si>
  <si>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</si>
  <si>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</si>
  <si>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</si>
  <si>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</si>
  <si>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</si>
  <si>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</si>
  <si>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</si>
  <si>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</si>
  <si>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</si>
  <si>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</si>
  <si>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</si>
  <si>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</si>
  <si>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</si>
  <si>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</si>
  <si>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</si>
  <si>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</si>
  <si>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</si>
  <si>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</si>
  <si>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</si>
  <si>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</si>
  <si>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</si>
  <si>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</si>
  <si>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</si>
  <si>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</si>
  <si>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</si>
  <si>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</si>
  <si>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</si>
  <si>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</si>
  <si>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</si>
  <si>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</si>
  <si>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</si>
  <si>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</si>
  <si>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</si>
  <si>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</si>
  <si>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</si>
  <si>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</si>
  <si>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</si>
  <si>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</si>
  <si>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</si>
  <si>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</si>
  <si>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</si>
  <si>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</si>
  <si>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</si>
  <si>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</si>
  <si>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</si>
  <si>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</si>
  <si>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</si>
  <si>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</si>
  <si>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</si>
  <si>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</si>
  <si>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</si>
  <si>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</si>
  <si>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</si>
  <si>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</si>
  <si>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</si>
  <si>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</si>
  <si>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</si>
  <si>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</si>
  <si>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</si>
  <si>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</si>
  <si>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</si>
  <si>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</si>
  <si>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</si>
  <si>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</si>
  <si>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</si>
  <si>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</si>
  <si>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</si>
  <si>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</si>
  <si>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</si>
  <si>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</si>
  <si>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</si>
  <si>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</si>
  <si>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</si>
  <si>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</si>
  <si>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</si>
  <si>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</si>
  <si>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</si>
  <si>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</si>
  <si>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</si>
  <si>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</si>
  <si>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</si>
  <si>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</si>
  <si>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</si>
  <si>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</si>
  <si>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</si>
  <si>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</si>
  <si>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</si>
  <si>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</si>
  <si>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</si>
  <si>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</si>
  <si>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</si>
  <si>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</si>
  <si>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</si>
  <si>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</si>
  <si>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</si>
  <si>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</si>
  <si>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</si>
  <si>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</si>
  <si>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</si>
  <si>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</si>
  <si>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</si>
  <si>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</si>
  <si>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</si>
  <si>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</si>
  <si>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</si>
  <si>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</si>
  <si>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</si>
  <si>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</si>
  <si>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</si>
  <si>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</si>
  <si>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</si>
  <si>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</si>
  <si>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</si>
  <si>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</si>
  <si>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</si>
  <si>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</si>
  <si>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</si>
  <si>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</si>
  <si>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</si>
  <si>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</si>
  <si>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</si>
  <si>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</si>
  <si>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</si>
  <si>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</si>
  <si>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</si>
  <si>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</si>
  <si>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</si>
  <si>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</si>
  <si>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</si>
  <si>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</si>
  <si>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</si>
  <si>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</si>
  <si>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</si>
  <si>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</si>
  <si>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</si>
  <si>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</si>
  <si>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</si>
  <si>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</si>
  <si>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</si>
  <si>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</si>
  <si>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</si>
  <si>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</si>
  <si>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</si>
  <si>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</si>
  <si>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</si>
  <si>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</si>
  <si>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</si>
  <si>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</si>
  <si>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</si>
  <si>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</si>
  <si>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</si>
  <si>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</si>
  <si>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</si>
  <si>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</si>
  <si>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</si>
  <si>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</si>
  <si>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</si>
  <si>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</si>
  <si>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</si>
  <si>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</si>
  <si>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</si>
  <si>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</si>
  <si>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</si>
  <si>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</si>
  <si>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</si>
  <si>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</si>
  <si>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</si>
  <si>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</si>
  <si>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</si>
  <si>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</si>
  <si>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</si>
  <si>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</si>
  <si>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</si>
  <si>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</si>
  <si>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</si>
  <si>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</si>
  <si>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</si>
  <si>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</si>
  <si>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</si>
  <si>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</si>
  <si>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</si>
  <si>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</si>
  <si>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</si>
  <si>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</si>
  <si>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</si>
  <si>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</si>
  <si>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</si>
  <si>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</si>
  <si>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</si>
  <si>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</si>
  <si>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</si>
  <si>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</si>
  <si>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</si>
  <si>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</si>
  <si>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</si>
  <si>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</si>
  <si>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</si>
  <si>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</si>
  <si>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</si>
  <si>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</si>
  <si>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</si>
  <si>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</si>
  <si>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</si>
  <si>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</si>
  <si>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</si>
  <si>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</si>
  <si>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</si>
  <si>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</si>
  <si>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</si>
  <si>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</si>
  <si>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</si>
  <si>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</si>
  <si>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</si>
  <si>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</si>
  <si>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</si>
  <si>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</si>
  <si>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</si>
  <si>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</si>
  <si>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</si>
  <si>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</si>
  <si>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</si>
  <si>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</si>
  <si>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</si>
  <si>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</si>
  <si>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</si>
  <si>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</si>
  <si>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</si>
  <si>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</si>
  <si>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</si>
  <si>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</si>
  <si>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</si>
  <si>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</si>
  <si>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</si>
  <si>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</si>
  <si>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</si>
  <si>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</si>
  <si>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</si>
  <si>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</si>
  <si>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</si>
  <si>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</si>
  <si>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</si>
  <si>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</si>
  <si>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</si>
  <si>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</si>
  <si>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</si>
  <si>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</si>
  <si>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</si>
  <si>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</si>
  <si>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</si>
  <si>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</si>
  <si>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</si>
  <si>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</si>
  <si>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</si>
  <si>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</si>
  <si>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</si>
  <si>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</si>
  <si>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</si>
  <si>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</si>
  <si>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</si>
  <si>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</si>
  <si>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</si>
  <si>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</si>
  <si>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</si>
  <si>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</si>
  <si>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</si>
  <si>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</si>
  <si>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</si>
  <si>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</si>
  <si>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</si>
  <si>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</si>
  <si>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</si>
  <si>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</si>
  <si>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</si>
  <si>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</si>
  <si>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</si>
  <si>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</si>
  <si>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</si>
  <si>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</si>
  <si>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</si>
  <si>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</si>
  <si>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</si>
  <si>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</si>
  <si>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</si>
  <si>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</si>
  <si>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</si>
  <si>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</si>
  <si>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</si>
  <si>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</si>
  <si>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</si>
  <si>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</si>
  <si>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</si>
  <si>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</si>
  <si>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</si>
  <si>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</si>
  <si>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</si>
  <si>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</si>
  <si>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</si>
  <si>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</si>
  <si>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</si>
  <si>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</si>
  <si>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</si>
  <si>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</si>
  <si>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</si>
  <si>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</si>
  <si>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</si>
  <si>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</si>
  <si>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</si>
  <si>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</si>
  <si>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</si>
  <si>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</si>
  <si>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</si>
  <si>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</si>
  <si>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</si>
  <si>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</si>
  <si>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</si>
  <si>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</si>
  <si>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</si>
  <si>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</si>
  <si>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</si>
  <si>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</si>
  <si>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</si>
  <si>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</si>
  <si>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</si>
  <si>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</si>
  <si>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</si>
  <si>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</si>
  <si>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</si>
  <si>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</si>
  <si>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</si>
  <si>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</si>
  <si>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</si>
  <si>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</si>
  <si>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</si>
  <si>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</si>
  <si>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</si>
  <si>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</si>
  <si>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</si>
  <si>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</si>
  <si>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</si>
  <si>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</si>
  <si>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</si>
  <si>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</si>
  <si>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</si>
  <si>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</si>
  <si>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</si>
  <si>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</si>
  <si>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</si>
  <si>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</si>
  <si>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</si>
  <si>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</si>
  <si>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</si>
  <si>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</si>
  <si>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</si>
  <si>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</si>
  <si>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</si>
  <si>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</si>
  <si>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</si>
  <si>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</si>
  <si>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</si>
  <si>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</si>
  <si>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</si>
  <si>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</si>
  <si>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</si>
  <si>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</si>
  <si>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</si>
  <si>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</si>
  <si>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</si>
  <si>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</si>
  <si>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</si>
  <si>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</si>
  <si>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</si>
  <si>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</si>
  <si>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</si>
  <si>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</si>
  <si>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</si>
  <si>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</si>
  <si>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</si>
  <si>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</si>
  <si>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</si>
  <si>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</si>
  <si>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</si>
  <si>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</si>
  <si>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</si>
  <si>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</si>
  <si>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</si>
  <si>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</si>
  <si>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</si>
  <si>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</si>
  <si>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</si>
  <si>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</si>
  <si>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</si>
  <si>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</si>
  <si>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</si>
  <si>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</si>
  <si>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</si>
  <si>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</si>
  <si>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</si>
  <si>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</si>
  <si>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</si>
  <si>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</si>
  <si>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</si>
  <si>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</si>
  <si>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</si>
  <si>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</si>
  <si>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</si>
  <si>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</si>
  <si>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</si>
  <si>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</si>
  <si>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</si>
  <si>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</si>
  <si>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</si>
  <si>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</si>
  <si>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</si>
  <si>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</si>
  <si>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</si>
  <si>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</si>
  <si>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</si>
  <si>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</si>
  <si>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</si>
  <si>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</si>
  <si>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</si>
  <si>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</si>
  <si>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</si>
  <si>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</si>
  <si>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</si>
  <si>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</si>
  <si>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</si>
  <si>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</si>
  <si>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</si>
  <si>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</si>
  <si>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</si>
  <si>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</si>
  <si>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</si>
  <si>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</si>
  <si>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</si>
  <si>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</si>
  <si>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</si>
  <si>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</si>
  <si>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</si>
  <si>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</si>
  <si>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</si>
  <si>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</si>
  <si>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</si>
  <si>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</si>
  <si>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</si>
  <si>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</si>
  <si>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</si>
  <si>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</si>
  <si>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</si>
  <si>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</si>
  <si>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</si>
  <si>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</si>
  <si>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</si>
  <si>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</si>
  <si>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</si>
  <si>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</si>
  <si>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</si>
  <si>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</si>
  <si>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</si>
  <si>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</si>
  <si>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</si>
  <si>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</si>
  <si>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</si>
  <si>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</si>
  <si>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</si>
  <si>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</si>
  <si>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</si>
  <si>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</si>
  <si>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</si>
  <si>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</si>
  <si>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</si>
  <si>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</si>
  <si>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</si>
  <si>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</si>
  <si>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</si>
  <si>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</si>
  <si>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</si>
  <si>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</si>
  <si>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</si>
  <si>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</si>
  <si>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</si>
  <si>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</si>
  <si>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</si>
  <si>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</si>
  <si>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</si>
  <si>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</si>
  <si>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</si>
  <si>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</si>
  <si>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</si>
  <si>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</si>
  <si>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</si>
  <si>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</si>
  <si>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</si>
  <si>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</si>
  <si>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</si>
  <si>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</si>
  <si>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</si>
  <si>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</si>
  <si>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</si>
  <si>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</si>
  <si>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</si>
  <si>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</si>
  <si>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</si>
  <si>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</si>
  <si>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</si>
  <si>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</si>
  <si>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</si>
  <si>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</si>
  <si>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</si>
  <si>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</si>
  <si>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</si>
  <si>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</si>
  <si>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</si>
  <si>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</si>
  <si>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</si>
  <si>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</si>
  <si>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</si>
  <si>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</si>
  <si>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</si>
  <si>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</si>
  <si>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</si>
  <si>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</si>
  <si>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</si>
  <si>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</si>
  <si>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</si>
  <si>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</si>
  <si>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</si>
  <si>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</si>
  <si>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</si>
  <si>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</si>
  <si>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</si>
  <si>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</si>
  <si>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</si>
  <si>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</si>
  <si>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</si>
  <si>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</si>
  <si>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</si>
  <si>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</si>
  <si>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</si>
  <si>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</si>
  <si>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</si>
  <si>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</si>
  <si>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</si>
  <si>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</si>
  <si>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</si>
  <si>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</si>
  <si>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</si>
  <si>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</si>
  <si>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</si>
  <si>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</si>
  <si>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</si>
  <si>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</si>
  <si>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</si>
  <si>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</si>
  <si>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</si>
  <si>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</si>
  <si>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</si>
  <si>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</si>
  <si>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</si>
  <si>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</si>
  <si>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</si>
  <si>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</si>
  <si>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</si>
  <si>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</si>
  <si>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</si>
  <si>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</si>
  <si>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</si>
  <si>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</si>
  <si>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</si>
  <si>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</si>
  <si>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</si>
  <si>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</si>
  <si>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</si>
  <si>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</si>
  <si>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</si>
  <si>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</si>
  <si>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</si>
  <si>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</si>
  <si>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</si>
  <si>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</si>
  <si>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</si>
  <si>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</si>
  <si>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</si>
  <si>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</si>
  <si>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</si>
  <si>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</si>
  <si>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</si>
  <si>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</si>
  <si>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</si>
  <si>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</si>
  <si>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</si>
  <si>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</si>
  <si>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</si>
  <si>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</si>
  <si>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</si>
  <si>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</si>
  <si>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</si>
  <si>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</si>
  <si>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</si>
  <si>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</si>
  <si>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</si>
  <si>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</si>
  <si>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</si>
  <si>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</si>
  <si>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</si>
  <si>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</si>
  <si>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</si>
  <si>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</si>
  <si>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</si>
  <si>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</si>
  <si>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</si>
  <si>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</si>
  <si>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</si>
  <si>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</si>
  <si>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</si>
  <si>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</si>
  <si>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</si>
  <si>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</si>
  <si>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</si>
  <si>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</si>
  <si>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</si>
  <si>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</si>
  <si>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</si>
  <si>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</si>
  <si>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</si>
  <si>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</si>
  <si>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</si>
  <si>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</si>
  <si>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</si>
  <si>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</si>
  <si>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</si>
  <si>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</si>
  <si>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</si>
  <si>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</si>
  <si>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</si>
  <si>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</si>
  <si>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</si>
  <si>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</si>
  <si>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</si>
  <si>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</si>
  <si>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</si>
  <si>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</si>
  <si>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</si>
  <si>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</si>
  <si>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</si>
  <si>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</si>
  <si>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</si>
  <si>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</si>
  <si>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</si>
  <si>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</si>
  <si>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</si>
  <si>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</si>
  <si>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</si>
  <si>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</si>
  <si>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</si>
  <si>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</si>
  <si>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</si>
  <si>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</si>
  <si>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</si>
  <si>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</si>
  <si>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</si>
  <si>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</si>
  <si>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</si>
  <si>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</si>
  <si>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</si>
  <si>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</si>
  <si>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</si>
  <si>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</si>
  <si>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</si>
  <si>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</si>
  <si>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</si>
  <si>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</si>
  <si>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</si>
  <si>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</si>
  <si>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</si>
  <si>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</si>
  <si>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</si>
  <si>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</si>
  <si>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</si>
  <si>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</si>
  <si>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</si>
  <si>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</si>
  <si>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</si>
  <si>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</si>
  <si>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</si>
  <si>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</si>
  <si>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</si>
  <si>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</si>
  <si>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</si>
  <si>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</si>
  <si>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</si>
  <si>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</si>
  <si>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</si>
  <si>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</si>
  <si>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</si>
  <si>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</si>
  <si>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</si>
  <si>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</si>
  <si>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</si>
  <si>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</si>
  <si>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</si>
  <si>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</si>
  <si>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</si>
  <si>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</si>
  <si>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</si>
  <si>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</si>
  <si>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</si>
  <si>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</si>
  <si>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</si>
  <si>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</si>
  <si>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</si>
  <si>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</si>
  <si>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</si>
  <si>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</si>
  <si>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</si>
  <si>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</si>
  <si>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</si>
  <si>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</si>
  <si>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</si>
  <si>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</si>
  <si>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</si>
  <si>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</si>
  <si>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</si>
  <si>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</si>
  <si>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</si>
  <si>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</si>
  <si>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</si>
  <si>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</si>
  <si>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</si>
  <si>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</si>
  <si>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</si>
  <si>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</si>
  <si>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</si>
  <si>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</si>
  <si>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</si>
  <si>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</si>
  <si>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</si>
  <si>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</si>
  <si>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</si>
  <si>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</si>
  <si>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</si>
  <si>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</si>
  <si>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</si>
  <si>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</si>
  <si>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</si>
  <si>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</si>
  <si>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</si>
  <si>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</si>
  <si>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</si>
  <si>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</si>
  <si>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</si>
  <si>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</si>
  <si>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</si>
  <si>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</si>
  <si>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</si>
  <si>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</si>
  <si>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</si>
  <si>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</si>
  <si>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</si>
  <si>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</si>
  <si>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</si>
  <si>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</si>
  <si>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</si>
  <si>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</si>
  <si>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</si>
  <si>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</si>
  <si>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</si>
  <si>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</si>
  <si>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</si>
  <si>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</si>
  <si>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</si>
  <si>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</si>
  <si>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</si>
  <si>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</si>
  <si>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</si>
  <si>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</si>
  <si>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</si>
  <si>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</si>
  <si>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</si>
  <si>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</si>
  <si>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</si>
  <si>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</si>
  <si>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</si>
  <si>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</si>
  <si>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</si>
  <si>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</si>
  <si>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</si>
  <si>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</si>
  <si>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</si>
  <si>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</si>
  <si>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</si>
  <si>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</si>
  <si>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</si>
  <si>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</si>
  <si>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</si>
  <si>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</si>
  <si>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</si>
  <si>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</si>
  <si>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</si>
  <si>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</si>
  <si>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</si>
  <si>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</si>
  <si>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</si>
  <si>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</si>
  <si>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</si>
  <si>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</si>
  <si>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</si>
  <si>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</si>
  <si>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</si>
  <si>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</si>
  <si>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</si>
  <si>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</si>
  <si>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</si>
  <si>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</si>
  <si>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</si>
  <si>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</si>
  <si>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</si>
  <si>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</si>
  <si>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</si>
  <si>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</si>
  <si>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</si>
  <si>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</si>
  <si>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</si>
  <si>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</si>
  <si>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</si>
  <si>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</si>
  <si>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</si>
  <si>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</si>
  <si>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</si>
  <si>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</si>
  <si>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</si>
  <si>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</si>
  <si>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</si>
  <si>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</si>
  <si>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</si>
  <si>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</si>
  <si>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</si>
  <si>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</si>
  <si>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</si>
  <si>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</si>
  <si>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</si>
  <si>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</si>
  <si>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</si>
  <si>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</si>
  <si>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</si>
  <si>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</si>
  <si>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</si>
  <si>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</si>
  <si>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</si>
  <si>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</si>
  <si>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</si>
  <si>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</si>
  <si>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</si>
  <si>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</si>
  <si>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</si>
  <si>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</si>
  <si>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</si>
  <si>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</si>
  <si>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</si>
  <si>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</si>
  <si>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</si>
  <si>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</si>
  <si>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</si>
  <si>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</si>
  <si>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</si>
  <si>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</si>
  <si>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</si>
  <si>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</si>
  <si>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</si>
  <si>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</si>
  <si>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</si>
  <si>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</si>
  <si>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</si>
  <si>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</si>
  <si>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</si>
  <si>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</si>
  <si>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</si>
  <si>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</si>
  <si>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</si>
  <si>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</si>
  <si>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</si>
  <si>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</si>
  <si>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</si>
  <si>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</si>
  <si>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</si>
  <si>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</si>
  <si>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</si>
  <si>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</si>
  <si>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</si>
  <si>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</si>
  <si>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</si>
  <si>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</si>
  <si>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</si>
  <si>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</si>
  <si>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</si>
  <si>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</si>
  <si>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</si>
  <si>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</si>
  <si>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</si>
  <si>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</si>
  <si>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</si>
  <si>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</si>
  <si>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</si>
  <si>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</si>
  <si>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</si>
  <si>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</si>
  <si>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</si>
  <si>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</si>
  <si>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</si>
  <si>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</si>
  <si>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</si>
  <si>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</si>
  <si>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</si>
  <si>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</si>
  <si>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</si>
  <si>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</si>
  <si>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</si>
  <si>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</si>
  <si>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</si>
  <si>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</si>
  <si>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</si>
  <si>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</si>
  <si>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</si>
  <si>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</si>
  <si>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</si>
  <si>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</si>
  <si>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</si>
  <si>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</si>
  <si>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</si>
  <si>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</si>
  <si>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</si>
  <si>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</si>
  <si>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</si>
  <si>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</si>
  <si>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</si>
  <si>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</si>
  <si>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</si>
  <si>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</si>
  <si>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</si>
  <si>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</si>
  <si>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</si>
  <si>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</si>
  <si>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</si>
  <si>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</si>
  <si>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</si>
  <si>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</si>
  <si>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</si>
  <si>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</si>
  <si>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</si>
  <si>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</si>
  <si>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</si>
  <si>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</si>
  <si>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</si>
  <si>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</si>
  <si>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</si>
  <si>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</si>
  <si>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</si>
  <si>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</si>
  <si>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</si>
  <si>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</si>
  <si>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</si>
  <si>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</si>
  <si>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</si>
  <si>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</si>
  <si>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</si>
  <si>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</si>
  <si>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</si>
  <si>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</si>
  <si>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</si>
  <si>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</si>
  <si>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</si>
  <si>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</si>
  <si>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</si>
  <si>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</si>
  <si>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</si>
  <si>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</si>
  <si>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</si>
  <si>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</si>
  <si>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</si>
  <si>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</si>
  <si>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</si>
  <si>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</si>
  <si>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</si>
  <si>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</si>
  <si>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</si>
  <si>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</si>
  <si>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</si>
  <si>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</si>
  <si>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</si>
  <si>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</si>
  <si>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</si>
  <si>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</si>
  <si>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</si>
  <si>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</si>
  <si>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</si>
  <si>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</si>
  <si>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</si>
  <si>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</si>
  <si>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</si>
  <si>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</si>
  <si>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</si>
  <si>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</si>
  <si>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</si>
  <si>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</si>
  <si>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</si>
  <si>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</si>
  <si>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</si>
  <si>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</si>
  <si>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</si>
  <si>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</si>
  <si>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</si>
  <si>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</si>
  <si>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</si>
  <si>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</si>
  <si>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</si>
  <si>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</si>
  <si>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</si>
  <si>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</si>
  <si>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</si>
  <si>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</si>
  <si>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</si>
  <si>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</si>
  <si>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</si>
  <si>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</si>
  <si>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</si>
  <si>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</si>
  <si>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</si>
  <si>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</si>
  <si>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</si>
  <si>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</si>
  <si>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</si>
  <si>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</si>
  <si>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</si>
  <si>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</si>
  <si>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</si>
  <si>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</si>
  <si>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</si>
  <si>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</si>
  <si>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</si>
  <si>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</si>
  <si>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</si>
  <si>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</si>
  <si>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</si>
  <si>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</si>
  <si>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</si>
  <si>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</si>
  <si>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</si>
  <si>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</si>
  <si>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</si>
  <si>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</si>
  <si>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</si>
  <si>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</si>
  <si>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</si>
  <si>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</si>
  <si>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</si>
  <si>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</si>
  <si>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</si>
  <si>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</si>
  <si>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</si>
  <si>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</si>
  <si>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</si>
  <si>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</si>
  <si>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</si>
  <si>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</si>
  <si>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</si>
  <si>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</si>
  <si>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</si>
  <si>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</si>
  <si>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</si>
  <si>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</si>
  <si>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</si>
  <si>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</si>
  <si>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</si>
  <si>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</si>
  <si>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</si>
  <si>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</si>
  <si>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</si>
  <si>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</si>
  <si>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</si>
  <si>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</si>
  <si>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</si>
  <si>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</si>
  <si>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</si>
  <si>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</si>
  <si>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</si>
  <si>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</si>
  <si>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</si>
  <si>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</si>
  <si>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</si>
  <si>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</si>
  <si>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</si>
  <si>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</si>
  <si>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</si>
  <si>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</si>
  <si>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</si>
  <si>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</si>
  <si>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</si>
  <si>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</si>
  <si>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</si>
  <si>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</si>
  <si>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</si>
  <si>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</si>
  <si>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</si>
  <si>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</si>
  <si>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</si>
  <si>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</si>
  <si>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</si>
  <si>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</si>
  <si>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</si>
  <si>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</si>
  <si>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</si>
  <si>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</si>
  <si>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</si>
  <si>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</si>
  <si>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</si>
  <si>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</si>
  <si>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</si>
  <si>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</si>
  <si>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</si>
  <si>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</si>
  <si>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</si>
  <si>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</si>
  <si>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</si>
  <si>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</si>
  <si>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</si>
  <si>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</si>
  <si>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</si>
  <si>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</si>
  <si>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</si>
  <si>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</si>
  <si>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</si>
  <si>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</si>
  <si>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</si>
  <si>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</si>
  <si>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</si>
  <si>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</si>
  <si>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</si>
  <si>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</si>
  <si>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</si>
  <si>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</si>
  <si>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</si>
  <si>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</si>
  <si>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</si>
  <si>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</si>
  <si>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</si>
  <si>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</si>
  <si>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</si>
  <si>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</si>
  <si>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</si>
  <si>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</si>
  <si>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</si>
  <si>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</si>
  <si>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</si>
  <si>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</si>
  <si>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</si>
  <si>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</si>
  <si>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</si>
  <si>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</si>
  <si>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</si>
  <si>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</si>
  <si>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</si>
  <si>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</si>
  <si>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</si>
  <si>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</si>
  <si>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</si>
  <si>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</si>
  <si>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</si>
  <si>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</si>
  <si>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</si>
  <si>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</si>
  <si>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</si>
  <si>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</si>
  <si>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</si>
  <si>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</si>
  <si>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</si>
  <si>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</si>
  <si>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</si>
  <si>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</si>
  <si>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</si>
  <si>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</si>
  <si>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</si>
  <si>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</si>
  <si>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</si>
  <si>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</si>
  <si>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</si>
  <si>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</si>
  <si>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</si>
  <si>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</si>
  <si>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</si>
  <si>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</si>
  <si>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</si>
  <si>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</si>
  <si>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</si>
  <si>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</si>
  <si>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</si>
  <si>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</si>
  <si>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</si>
  <si>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</si>
  <si>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</si>
  <si>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</si>
  <si>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</si>
  <si>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</si>
  <si>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</si>
  <si>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</si>
  <si>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</si>
  <si>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</si>
  <si>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</si>
  <si>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</si>
  <si>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</si>
  <si>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</si>
  <si>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</si>
  <si>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</si>
  <si>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</si>
  <si>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</si>
  <si>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</si>
  <si>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</si>
  <si>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</si>
  <si>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</si>
  <si>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</si>
  <si>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</si>
  <si>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</si>
  <si>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</si>
  <si>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</si>
  <si>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</si>
  <si>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</si>
  <si>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</si>
  <si>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</si>
  <si>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</si>
  <si>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</si>
  <si>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</si>
  <si>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</si>
  <si>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</si>
  <si>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</si>
  <si>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</si>
  <si>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</si>
  <si>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</si>
  <si>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</si>
  <si>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</si>
  <si>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</si>
  <si>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</si>
  <si>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</si>
  <si>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</si>
  <si>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</si>
  <si>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</si>
  <si>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</si>
  <si>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</si>
  <si>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</si>
  <si>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</si>
  <si>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</si>
  <si>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</si>
  <si>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</si>
  <si>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</si>
  <si>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</si>
  <si>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</si>
  <si>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</si>
  <si>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</si>
  <si>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</si>
  <si>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</si>
  <si>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</si>
  <si>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</si>
  <si>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</si>
  <si>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</si>
  <si>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</si>
  <si>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</si>
  <si>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</si>
  <si>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</si>
  <si>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</si>
  <si>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</si>
  <si>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</si>
  <si>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</si>
  <si>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</si>
  <si>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</si>
  <si>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</si>
  <si>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</si>
  <si>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</si>
  <si>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</si>
  <si>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</si>
  <si>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</si>
  <si>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</si>
  <si>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</si>
  <si>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</si>
  <si>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</si>
  <si>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</si>
  <si>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</si>
  <si>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</si>
  <si>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</si>
  <si>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</si>
  <si>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</si>
  <si>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</si>
  <si>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</si>
  <si>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</si>
  <si>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</si>
  <si>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</si>
  <si>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</si>
  <si>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</si>
  <si>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</si>
  <si>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</si>
  <si>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</si>
  <si>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</si>
  <si>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</si>
  <si>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</si>
  <si>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</si>
  <si>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</si>
  <si>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</si>
  <si>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</si>
  <si>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</si>
  <si>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</si>
  <si>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</si>
  <si>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</si>
  <si>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</si>
  <si>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</si>
  <si>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</si>
  <si>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</si>
  <si>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</si>
  <si>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</si>
  <si>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</si>
  <si>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</si>
  <si>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</si>
  <si>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</si>
  <si>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</si>
  <si>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</si>
  <si>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</si>
  <si>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</si>
  <si>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</si>
  <si>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</si>
  <si>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</si>
  <si>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</si>
  <si>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</si>
  <si>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</si>
  <si>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</si>
  <si>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</si>
  <si>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</si>
  <si>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</si>
  <si>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</si>
  <si>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</si>
  <si>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</si>
  <si>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</si>
  <si>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</si>
  <si>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</si>
  <si>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</si>
  <si>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</si>
  <si>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</si>
  <si>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</si>
  <si>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</si>
  <si>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</si>
  <si>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</si>
  <si>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</si>
  <si>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</si>
  <si>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</si>
  <si>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</si>
  <si>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</si>
  <si>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</si>
  <si>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</si>
  <si>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</si>
  <si>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</si>
  <si>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</si>
  <si>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</si>
  <si>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</si>
  <si>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</si>
  <si>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</si>
  <si>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</si>
  <si>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</si>
  <si>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</si>
  <si>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</si>
  <si>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</si>
  <si>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</si>
  <si>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</si>
  <si>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</si>
  <si>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</si>
  <si>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</si>
  <si>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</si>
  <si>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</si>
  <si>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</si>
  <si>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</si>
  <si>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</si>
  <si>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</si>
  <si>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</si>
  <si>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</si>
  <si>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</si>
  <si>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</si>
  <si>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</si>
  <si>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</si>
  <si>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</si>
  <si>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</si>
  <si>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</si>
  <si>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</si>
  <si>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</si>
  <si>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</si>
  <si>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</si>
  <si>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</si>
  <si>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</si>
  <si>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</si>
  <si>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</si>
  <si>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</si>
  <si>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</si>
  <si>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</si>
  <si>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</si>
  <si>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</si>
  <si>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</si>
  <si>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</si>
  <si>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</si>
  <si>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</si>
  <si>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</si>
  <si>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</si>
  <si>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</si>
  <si>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</si>
  <si>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</si>
  <si>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</si>
  <si>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</si>
  <si>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</si>
  <si>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</si>
  <si>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</si>
  <si>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</si>
  <si>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</si>
  <si>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</si>
  <si>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</si>
  <si>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</si>
  <si>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</si>
  <si>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</si>
  <si>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</si>
  <si>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</si>
  <si>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</si>
  <si>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</si>
  <si>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</si>
  <si>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</si>
  <si>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</si>
  <si>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</si>
  <si>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</si>
  <si>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</si>
  <si>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</si>
  <si>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</si>
  <si>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</si>
  <si>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</si>
  <si>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</si>
  <si>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</si>
  <si>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</si>
  <si>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</si>
  <si>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</si>
  <si>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</si>
  <si>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</si>
  <si>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</si>
  <si>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</si>
  <si>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</si>
  <si>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</si>
  <si>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</si>
  <si>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</si>
  <si>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</si>
  <si>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</si>
  <si>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</si>
  <si>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</si>
  <si>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</si>
  <si>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</si>
  <si>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</si>
  <si>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</si>
  <si>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</si>
  <si>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</si>
  <si>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</si>
  <si>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</si>
  <si>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</si>
  <si>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</si>
  <si>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</si>
  <si>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</si>
  <si>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</si>
  <si>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</si>
  <si>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</si>
  <si>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</si>
  <si>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</si>
  <si>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</si>
  <si>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</si>
  <si>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</si>
  <si>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</si>
  <si>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</si>
  <si>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</si>
  <si>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</si>
  <si>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</si>
  <si>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</si>
  <si>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</si>
  <si>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</si>
  <si>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</si>
  <si>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</si>
  <si>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</si>
  <si>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</si>
  <si>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</si>
  <si>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</si>
  <si>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</si>
  <si>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</si>
  <si>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</si>
  <si>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</si>
  <si>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</si>
  <si>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</si>
  <si>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</si>
  <si>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</si>
  <si>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</si>
  <si>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</si>
  <si>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</si>
  <si>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</si>
  <si>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</si>
  <si>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</si>
  <si>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</si>
  <si>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</si>
  <si>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</si>
  <si>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</si>
  <si>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</si>
  <si>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</si>
  <si>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</si>
  <si>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</si>
  <si>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</si>
  <si>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</si>
  <si>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</si>
  <si>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</si>
  <si>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</si>
  <si>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</si>
  <si>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</si>
  <si>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</si>
  <si>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</si>
  <si>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</si>
  <si>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</si>
  <si>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</si>
  <si>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</si>
  <si>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</si>
  <si>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</si>
  <si>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</si>
  <si>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</si>
  <si>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</si>
  <si>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</si>
  <si>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</si>
  <si>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</si>
  <si>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</si>
  <si>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</si>
  <si>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</si>
  <si>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</si>
  <si>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</si>
  <si>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</si>
  <si>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</si>
  <si>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</si>
  <si>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</si>
  <si>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</si>
  <si>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</si>
  <si>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</si>
  <si>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</si>
  <si>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</si>
  <si>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</si>
  <si>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</si>
  <si>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</si>
  <si>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</si>
  <si>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</si>
  <si>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</si>
  <si>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</si>
  <si>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</si>
  <si>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</si>
  <si>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</si>
  <si>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</si>
  <si>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</si>
  <si>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</si>
  <si>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</si>
  <si>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</si>
  <si>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</si>
  <si>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</si>
  <si>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</si>
  <si>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</si>
  <si>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</si>
  <si>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</si>
  <si>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</si>
  <si>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</si>
  <si>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</si>
  <si>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</si>
  <si>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</si>
  <si>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</si>
  <si>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</si>
  <si>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</si>
  <si>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</si>
  <si>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</si>
  <si>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</si>
  <si>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</si>
  <si>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</si>
  <si>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</si>
  <si>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</si>
  <si>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</si>
  <si>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</si>
  <si>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</si>
  <si>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</si>
  <si>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</si>
  <si>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</si>
  <si>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</si>
  <si>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</si>
  <si>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</si>
  <si>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</si>
  <si>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</si>
  <si>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</si>
  <si>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</si>
  <si>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</si>
  <si>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</si>
  <si>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</si>
  <si>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</si>
  <si>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</si>
  <si>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</si>
  <si>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</si>
  <si>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</si>
  <si>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</si>
  <si>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</si>
  <si>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</si>
  <si>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</si>
  <si>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</si>
  <si>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</si>
  <si>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</si>
  <si>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</si>
  <si>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</si>
  <si>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</si>
  <si>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</si>
  <si>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</si>
  <si>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</si>
  <si>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</si>
  <si>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</si>
  <si>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</si>
  <si>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</si>
  <si>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</si>
  <si>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</si>
  <si>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</si>
  <si>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</si>
  <si>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</si>
  <si>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</si>
  <si>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</si>
  <si>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</si>
  <si>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</si>
  <si>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</si>
  <si>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</si>
  <si>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</si>
  <si>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</si>
  <si>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</si>
  <si>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</si>
  <si>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</si>
  <si>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</si>
  <si>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</si>
  <si>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</si>
  <si>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</si>
  <si>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</si>
  <si>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</si>
  <si>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</si>
  <si>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</si>
  <si>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</si>
  <si>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</si>
  <si>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</si>
  <si>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</si>
  <si>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</si>
  <si>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</si>
  <si>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</si>
  <si>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</si>
  <si>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</si>
  <si>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</si>
  <si>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</si>
  <si>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</si>
  <si>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</si>
  <si>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</si>
  <si>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</si>
  <si>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</si>
  <si>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</si>
  <si>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</si>
  <si>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</si>
  <si>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</si>
  <si>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</si>
  <si>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</si>
  <si>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</si>
  <si>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</si>
  <si>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</si>
  <si>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</si>
  <si>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</si>
  <si>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</si>
  <si>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</si>
  <si>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</si>
  <si>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</si>
  <si>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</si>
  <si>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</si>
  <si>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</si>
  <si>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</si>
  <si>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</si>
  <si>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</si>
  <si>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</si>
  <si>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</si>
  <si>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</si>
  <si>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</si>
  <si>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</si>
  <si>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</si>
  <si>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</si>
  <si>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</si>
  <si>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</si>
  <si>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</si>
  <si>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</si>
  <si>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</si>
  <si>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</si>
  <si>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</si>
  <si>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</si>
  <si>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</si>
  <si>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</si>
  <si>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</si>
  <si>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</si>
  <si>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</si>
  <si>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</si>
  <si>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</si>
  <si>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</si>
  <si>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</si>
  <si>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</si>
  <si>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</si>
  <si>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</si>
  <si>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</si>
  <si>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</si>
  <si>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</si>
  <si>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</si>
  <si>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</si>
  <si>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</si>
  <si>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</si>
  <si>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</si>
  <si>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</si>
  <si>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</si>
  <si>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</si>
  <si>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</si>
  <si>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</si>
  <si>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</si>
  <si>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</si>
  <si>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</si>
  <si>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</si>
  <si>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</si>
  <si>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</si>
  <si>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</si>
  <si>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</si>
  <si>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</si>
  <si>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</si>
  <si>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</si>
  <si>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</si>
  <si>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</si>
  <si>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</si>
  <si>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</si>
  <si>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</si>
  <si>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</si>
  <si>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</si>
  <si>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</si>
  <si>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</si>
  <si>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</si>
  <si>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</si>
  <si>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</si>
  <si>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</si>
  <si>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</si>
  <si>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</si>
  <si>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</si>
  <si>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</si>
  <si>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</si>
  <si>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</si>
  <si>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</si>
  <si>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</si>
  <si>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</si>
  <si>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</si>
  <si>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</si>
  <si>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</si>
  <si>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</si>
  <si>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</si>
  <si>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</si>
  <si>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</si>
  <si>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</si>
  <si>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</si>
  <si>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</si>
  <si>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</si>
  <si>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</si>
  <si>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</si>
  <si>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</si>
  <si>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</si>
  <si>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</si>
  <si>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</si>
  <si>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</si>
  <si>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</si>
  <si>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</si>
  <si>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</si>
  <si>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</si>
  <si>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</si>
  <si>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</si>
  <si>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</si>
  <si>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</si>
  <si>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</si>
  <si>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</si>
  <si>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</si>
  <si>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</si>
  <si>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</si>
  <si>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</si>
  <si>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</si>
  <si>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</si>
  <si>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</si>
  <si>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</si>
  <si>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</si>
  <si>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</si>
  <si>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</si>
  <si>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</si>
  <si>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</si>
  <si>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</si>
  <si>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</si>
  <si>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</si>
  <si>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</si>
  <si>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</si>
  <si>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</si>
  <si>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</si>
  <si>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</si>
  <si>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</si>
  <si>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</si>
  <si>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</si>
  <si>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</si>
  <si>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</si>
  <si>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</si>
  <si>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</si>
  <si>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</si>
  <si>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</si>
  <si>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</si>
  <si>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</si>
  <si>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</si>
  <si>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</si>
  <si>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</si>
  <si>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</si>
  <si>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</si>
  <si>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</si>
  <si>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</si>
  <si>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</si>
  <si>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</si>
  <si>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</si>
  <si>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</si>
  <si>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</si>
  <si>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</si>
  <si>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</si>
  <si>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</si>
  <si>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</si>
  <si>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</si>
  <si>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</si>
  <si>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</si>
  <si>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</si>
  <si>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</si>
  <si>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</si>
  <si>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</si>
  <si>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</si>
  <si>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</si>
  <si>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</si>
  <si>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</si>
  <si>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</si>
  <si>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</si>
  <si>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</si>
  <si>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</si>
  <si>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</si>
  <si>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</si>
  <si>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</si>
  <si>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</si>
  <si>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</si>
  <si>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</si>
  <si>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</si>
  <si>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</si>
  <si>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</si>
  <si>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</si>
  <si>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</si>
  <si>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</si>
  <si>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</si>
  <si>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</si>
  <si>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</si>
  <si>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</si>
  <si>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</si>
  <si>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</si>
  <si>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</si>
  <si>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</si>
  <si>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</si>
  <si>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</si>
  <si>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</si>
  <si>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</si>
  <si>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</si>
  <si>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</si>
  <si>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</si>
  <si>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</si>
  <si>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</si>
  <si>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</si>
  <si>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</si>
  <si>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</si>
  <si>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</si>
  <si>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</si>
  <si>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</si>
  <si>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</si>
  <si>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</si>
  <si>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</si>
  <si>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</si>
  <si>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</si>
  <si>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</si>
  <si>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</si>
  <si>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</si>
  <si>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</si>
  <si>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</si>
  <si>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</si>
  <si>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</si>
  <si>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</si>
  <si>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</si>
  <si>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</si>
  <si>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</si>
  <si>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</si>
  <si>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</si>
  <si>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</si>
  <si>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</si>
  <si>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</si>
  <si>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</si>
  <si>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</si>
  <si>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</si>
  <si>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</si>
  <si>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</si>
  <si>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</si>
  <si>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</si>
  <si>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</si>
  <si>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</si>
  <si>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</si>
  <si>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</si>
  <si>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</si>
  <si>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</si>
  <si>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</si>
  <si>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</si>
  <si>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</si>
  <si>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</si>
  <si>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</si>
  <si>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</si>
  <si>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</si>
  <si>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</si>
  <si>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</si>
  <si>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</si>
  <si>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</si>
  <si>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</si>
  <si>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</si>
  <si>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</si>
  <si>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</si>
  <si>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</si>
  <si>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</si>
  <si>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</si>
  <si>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</si>
  <si>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</si>
  <si>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</si>
  <si>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</si>
  <si>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</si>
  <si>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</si>
  <si>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</si>
  <si>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</si>
  <si>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</si>
  <si>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</si>
  <si>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</si>
  <si>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</si>
  <si>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</si>
  <si>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</si>
  <si>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</si>
  <si>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</si>
  <si>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</si>
  <si>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</si>
  <si>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</si>
  <si>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</si>
  <si>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</si>
  <si>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</si>
  <si>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</si>
  <si>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</si>
  <si>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</si>
  <si>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</si>
  <si>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</si>
  <si>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</si>
  <si>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</si>
  <si>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</si>
  <si>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</si>
  <si>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</si>
  <si>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</si>
  <si>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</si>
  <si>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</si>
  <si>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</si>
  <si>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</si>
  <si>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</si>
  <si>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</si>
  <si>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</si>
  <si>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</si>
  <si>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</si>
  <si>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</si>
  <si>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</si>
  <si>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</si>
  <si>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</si>
  <si>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</si>
  <si>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</si>
  <si>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</si>
  <si>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</si>
  <si>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</si>
  <si>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</si>
  <si>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</si>
  <si>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</si>
  <si>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</si>
  <si>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</si>
  <si>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</si>
  <si>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</si>
  <si>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</si>
  <si>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</si>
  <si>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</si>
  <si>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</si>
  <si>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</si>
  <si>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</si>
  <si>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</si>
  <si>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</si>
  <si>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</si>
  <si>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</si>
  <si>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</si>
  <si>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</si>
  <si>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</si>
  <si>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</si>
  <si>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</si>
  <si>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</si>
  <si>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</si>
  <si>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</si>
  <si>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</si>
  <si>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</si>
  <si>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</si>
  <si>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</si>
  <si>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</si>
  <si>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</si>
  <si>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</si>
  <si>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</si>
  <si>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</si>
  <si>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</si>
  <si>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</si>
  <si>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</si>
  <si>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</si>
  <si>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</si>
  <si>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</si>
  <si>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</si>
  <si>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</si>
  <si>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</si>
  <si>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</si>
  <si>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</si>
  <si>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</si>
  <si>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</si>
  <si>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</si>
  <si>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</si>
  <si>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</si>
  <si>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</si>
  <si>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</si>
  <si>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</si>
  <si>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</si>
  <si>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</si>
  <si>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</si>
  <si>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</si>
  <si>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</si>
  <si>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</si>
  <si>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</si>
  <si>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</si>
  <si>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</si>
  <si>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</si>
  <si>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</si>
  <si>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</si>
  <si>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</si>
  <si>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</si>
  <si>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</si>
  <si>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</si>
  <si>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</si>
  <si>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</si>
  <si>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</si>
  <si>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</si>
  <si>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</si>
  <si>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</si>
  <si>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</si>
  <si>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</si>
  <si>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</si>
  <si>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</si>
  <si>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</si>
  <si>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</si>
  <si>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</si>
  <si>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</si>
  <si>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</si>
  <si>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</si>
  <si>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</si>
  <si>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</si>
  <si>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</si>
  <si>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</si>
  <si>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</si>
  <si>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</si>
  <si>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</si>
  <si>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</si>
  <si>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</si>
  <si>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</si>
  <si>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</si>
  <si>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</si>
  <si>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</si>
  <si>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</si>
  <si>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</si>
  <si>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</si>
  <si>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</si>
  <si>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</si>
  <si>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</si>
  <si>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</si>
  <si>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</si>
  <si>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</si>
  <si>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</si>
  <si>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</si>
  <si>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</si>
  <si>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</si>
  <si>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</si>
  <si>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</si>
  <si>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</si>
  <si>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</si>
  <si>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</si>
  <si>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</si>
  <si>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</si>
  <si>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</si>
  <si>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</si>
  <si>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</si>
  <si>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</si>
  <si>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</si>
  <si>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</si>
  <si>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</si>
  <si>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</si>
  <si>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</si>
  <si>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</si>
  <si>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</si>
  <si>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</si>
  <si>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</si>
  <si>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</si>
  <si>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</si>
  <si>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</si>
  <si>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</si>
  <si>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</si>
  <si>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</si>
  <si>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</si>
  <si>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</si>
  <si>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</si>
  <si>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</si>
  <si>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</si>
  <si>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</si>
  <si>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</si>
  <si>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</si>
  <si>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</si>
  <si>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</si>
  <si>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</si>
  <si>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</si>
  <si>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</si>
  <si>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</si>
  <si>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</si>
  <si>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</si>
  <si>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</si>
  <si>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</si>
  <si>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</si>
  <si>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</si>
  <si>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</si>
  <si>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</si>
  <si>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</si>
  <si>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</si>
  <si>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</si>
  <si>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</si>
  <si>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</si>
  <si>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</si>
  <si>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</si>
  <si>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</si>
  <si>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</si>
  <si>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</si>
  <si>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</si>
  <si>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</si>
  <si>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</si>
  <si>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</si>
  <si>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</si>
  <si>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</si>
  <si>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</si>
  <si>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</si>
  <si>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</si>
  <si>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</si>
  <si>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</si>
  <si>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</si>
  <si>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</si>
  <si>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</si>
  <si>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</si>
  <si>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</si>
  <si>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</si>
  <si>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</si>
  <si>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</si>
  <si>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</si>
  <si>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</si>
  <si>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</si>
  <si>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</si>
  <si>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</si>
  <si>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</si>
  <si>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</si>
  <si>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</si>
  <si>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</si>
  <si>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</si>
  <si>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</si>
  <si>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</si>
  <si>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</si>
  <si>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</si>
  <si>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</si>
  <si>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</si>
  <si>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</si>
  <si>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</si>
  <si>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</si>
  <si>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</si>
  <si>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</si>
  <si>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</si>
  <si>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</si>
  <si>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</si>
  <si>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</si>
  <si>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</si>
  <si>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</si>
  <si>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</si>
  <si>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</si>
  <si>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</si>
  <si>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</si>
  <si>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</si>
  <si>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</si>
  <si>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</si>
  <si>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</si>
  <si>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</si>
  <si>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</si>
  <si>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</si>
  <si>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</si>
  <si>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</si>
  <si>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</si>
  <si>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</si>
  <si>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</si>
  <si>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</si>
  <si>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</si>
  <si>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</si>
  <si>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</si>
  <si>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</si>
  <si>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</si>
  <si>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</si>
  <si>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</si>
  <si>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</si>
  <si>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</si>
  <si>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</si>
  <si>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</si>
  <si>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</si>
  <si>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</si>
  <si>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</si>
  <si>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</si>
  <si>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</si>
  <si>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</si>
  <si>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</si>
  <si>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</si>
  <si>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</si>
  <si>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</si>
  <si>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</si>
  <si>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</si>
  <si>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</si>
  <si>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</si>
  <si>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</si>
  <si>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</si>
  <si>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</si>
  <si>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</si>
  <si>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</si>
  <si>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</si>
  <si>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</si>
  <si>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</si>
  <si>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</si>
  <si>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</si>
  <si>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</si>
  <si>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</si>
  <si>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</si>
  <si>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</si>
  <si>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</si>
  <si>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</si>
  <si>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</si>
  <si>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</si>
  <si>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</si>
  <si>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</si>
  <si>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</si>
  <si>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</si>
  <si>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</si>
  <si>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</si>
  <si>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</si>
  <si>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</si>
  <si>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</si>
  <si>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</si>
  <si>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</si>
  <si>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</si>
  <si>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</si>
  <si>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</si>
  <si>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</si>
  <si>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</si>
  <si>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</si>
  <si>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</si>
  <si>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</si>
  <si>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</si>
  <si>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</si>
  <si>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</si>
  <si>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</si>
  <si>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</si>
  <si>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</si>
  <si>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</si>
  <si>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</si>
  <si>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</si>
  <si>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</si>
  <si>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</si>
  <si>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</si>
  <si>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</si>
  <si>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</si>
  <si>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</si>
  <si>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</si>
  <si>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</si>
  <si>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</si>
  <si>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</si>
  <si>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</si>
  <si>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</si>
  <si>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</si>
  <si>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</si>
  <si>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</si>
  <si>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</si>
  <si>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</si>
  <si>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</si>
  <si>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</si>
  <si>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</si>
  <si>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</si>
  <si>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</si>
  <si>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</si>
  <si>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</si>
  <si>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</si>
  <si>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</si>
  <si>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</si>
  <si>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</si>
  <si>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</si>
  <si>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</si>
  <si>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</si>
  <si>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</si>
  <si>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</si>
  <si>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</si>
  <si>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</si>
  <si>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</si>
  <si>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</si>
  <si>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</si>
  <si>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</si>
  <si>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</si>
  <si>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</si>
  <si>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</si>
  <si>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</si>
  <si>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</si>
  <si>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</si>
  <si>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</si>
  <si>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</si>
  <si>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</si>
  <si>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</si>
  <si>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</si>
  <si>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</si>
  <si>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</si>
  <si>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</si>
  <si>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</si>
  <si>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</si>
  <si>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</si>
  <si>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</si>
  <si>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</si>
  <si>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</si>
  <si>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</si>
  <si>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</si>
  <si>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</si>
  <si>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</si>
  <si>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</si>
  <si>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</si>
  <si>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</si>
  <si>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</si>
  <si>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</si>
  <si>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</si>
  <si>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</si>
  <si>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</si>
  <si>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</si>
  <si>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</si>
  <si>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</si>
  <si>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</si>
  <si>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</si>
  <si>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</si>
  <si>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</si>
  <si>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</si>
  <si>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</si>
  <si>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</si>
  <si>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</si>
  <si>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</si>
  <si>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</si>
  <si>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</si>
  <si>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</si>
  <si>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</si>
  <si>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</si>
  <si>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</si>
  <si>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</si>
  <si>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</si>
  <si>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</si>
  <si>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</si>
  <si>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</si>
  <si>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</si>
  <si>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</si>
  <si>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</si>
  <si>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</si>
  <si>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</si>
  <si>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</si>
  <si>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</si>
  <si>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</si>
  <si>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</si>
  <si>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</si>
  <si>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</si>
  <si>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</si>
  <si>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</si>
  <si>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</si>
  <si>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</si>
  <si>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</si>
  <si>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</si>
  <si>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</si>
  <si>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</si>
  <si>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</si>
  <si>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</si>
  <si>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</si>
  <si>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</si>
  <si>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</si>
  <si>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</si>
  <si>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</si>
  <si>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</si>
  <si>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</si>
  <si>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</si>
  <si>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</si>
  <si>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</si>
  <si>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</si>
  <si>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</si>
  <si>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</si>
  <si>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</si>
  <si>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</si>
  <si>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</si>
  <si>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</si>
  <si>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</si>
  <si>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</si>
  <si>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</si>
  <si>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</si>
  <si>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</si>
  <si>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</si>
  <si>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</si>
  <si>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</si>
  <si>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</si>
  <si>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</si>
  <si>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</si>
  <si>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</si>
  <si>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</si>
  <si>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</si>
  <si>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</si>
  <si>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</si>
  <si>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</si>
  <si>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</si>
  <si>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</si>
  <si>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</si>
  <si>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</si>
  <si>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</si>
  <si>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</si>
  <si>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</si>
  <si>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</si>
  <si>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</si>
  <si>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</si>
  <si>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</si>
  <si>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</si>
  <si>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</si>
  <si>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</si>
  <si>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</si>
  <si>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</si>
  <si>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</si>
  <si>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</si>
  <si>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</si>
  <si>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</si>
  <si>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</si>
  <si>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</si>
  <si>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</si>
  <si>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</si>
  <si>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</si>
  <si>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</si>
  <si>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</si>
  <si>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</si>
  <si>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</si>
  <si>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</si>
  <si>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</si>
  <si>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</si>
  <si>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</si>
  <si>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</si>
  <si>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</si>
  <si>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</si>
  <si>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</si>
  <si>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</si>
  <si>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</si>
  <si>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</si>
  <si>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</si>
  <si>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</si>
  <si>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</si>
  <si>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</si>
  <si>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</si>
  <si>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</si>
  <si>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</si>
  <si>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</si>
  <si>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</si>
  <si>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</si>
  <si>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</si>
  <si>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</si>
  <si>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</si>
  <si>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</si>
  <si>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</si>
  <si>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</si>
  <si>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</si>
  <si>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</si>
  <si>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</si>
  <si>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</si>
  <si>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</si>
  <si>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</si>
  <si>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</si>
  <si>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</si>
  <si>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</si>
  <si>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</si>
  <si>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</si>
  <si>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</si>
  <si>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</si>
  <si>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</si>
  <si>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</si>
  <si>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</si>
  <si>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</si>
  <si>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</si>
  <si>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</si>
  <si>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</si>
  <si>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</si>
  <si>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</si>
  <si>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</si>
  <si>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</si>
  <si>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</si>
  <si>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</si>
  <si>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</si>
  <si>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</si>
  <si>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</si>
  <si>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</si>
  <si>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</si>
  <si>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</si>
  <si>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</si>
  <si>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</si>
  <si>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</si>
  <si>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</si>
  <si>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</si>
  <si>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</si>
  <si>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</si>
  <si>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</si>
  <si>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</si>
  <si>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</si>
  <si>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</si>
  <si>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</si>
  <si>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</si>
  <si>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</si>
  <si>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</si>
  <si>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</si>
  <si>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</si>
  <si>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</si>
  <si>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</si>
  <si>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</si>
  <si>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</si>
  <si>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</si>
  <si>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</si>
  <si>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</si>
  <si>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</si>
  <si>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</si>
  <si>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</si>
  <si>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</si>
  <si>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</si>
  <si>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</si>
  <si>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</si>
  <si>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</si>
  <si>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</si>
  <si>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</si>
  <si>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</si>
  <si>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</si>
  <si>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</si>
  <si>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</si>
  <si>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</si>
  <si>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</si>
  <si>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</si>
  <si>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</si>
  <si>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</si>
  <si>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</si>
  <si>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</si>
  <si>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</si>
  <si>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</si>
  <si>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</si>
  <si>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</si>
  <si>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</si>
  <si>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</si>
  <si>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</si>
  <si>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</si>
  <si>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</si>
  <si>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</si>
  <si>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</si>
  <si>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</si>
  <si>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</si>
  <si>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</si>
  <si>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</si>
  <si>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</si>
  <si>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</si>
  <si>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</si>
  <si>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</si>
  <si>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</si>
  <si>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</si>
  <si>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</si>
  <si>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</si>
  <si>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</si>
  <si>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</si>
  <si>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</si>
  <si>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</si>
  <si>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</si>
  <si>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</si>
  <si>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</si>
  <si>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</si>
  <si>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</si>
  <si>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</si>
  <si>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</si>
  <si>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</si>
  <si>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</si>
  <si>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</si>
  <si>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</si>
  <si>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</si>
  <si>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</si>
  <si>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</si>
  <si>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</si>
  <si>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</si>
  <si>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</si>
  <si>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</si>
  <si>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</si>
  <si>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</si>
  <si>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</si>
  <si>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</si>
  <si>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</si>
  <si>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</si>
  <si>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</si>
  <si>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</si>
  <si>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</si>
  <si>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</si>
  <si>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</si>
  <si>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</si>
  <si>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</si>
  <si>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</si>
  <si>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</si>
  <si>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</si>
  <si>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</si>
  <si>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</si>
  <si>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</si>
  <si>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</si>
  <si>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</si>
  <si>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</si>
  <si>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</si>
  <si>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</si>
  <si>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</si>
  <si>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</si>
  <si>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</si>
  <si>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</si>
  <si>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</si>
  <si>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</si>
  <si>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</si>
  <si>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</si>
  <si>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</si>
  <si>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</si>
  <si>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</si>
  <si>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</si>
  <si>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</si>
  <si>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</si>
  <si>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</si>
  <si>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</si>
  <si>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</si>
  <si>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</si>
  <si>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</si>
  <si>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</si>
  <si>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</si>
  <si>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</si>
  <si>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</si>
  <si>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</si>
  <si>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</si>
  <si>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</si>
  <si>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</si>
  <si>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</si>
  <si>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</si>
  <si>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</si>
  <si>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</si>
  <si>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</si>
  <si>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</si>
  <si>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</si>
  <si>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</si>
  <si>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</si>
  <si>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</si>
  <si>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</si>
  <si>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</si>
  <si>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</si>
  <si>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</si>
  <si>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</si>
  <si>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</si>
  <si>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</si>
  <si>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</si>
  <si>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</si>
  <si>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</si>
  <si>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</si>
  <si>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</si>
  <si>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</si>
  <si>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</si>
  <si>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</si>
  <si>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</si>
  <si>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</si>
  <si>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</si>
  <si>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</si>
  <si>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</si>
  <si>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</si>
  <si>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</si>
  <si>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</si>
  <si>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</si>
  <si>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</si>
  <si>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</si>
  <si>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</si>
  <si>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</si>
  <si>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</si>
  <si>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</si>
  <si>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</si>
  <si>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</si>
  <si>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</si>
  <si>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</si>
  <si>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</si>
  <si>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</si>
  <si>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</si>
  <si>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</si>
  <si>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</si>
  <si>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</si>
  <si>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</si>
  <si>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</si>
  <si>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</si>
  <si>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</si>
  <si>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</si>
  <si>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</si>
  <si>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</si>
  <si>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</si>
  <si>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</si>
  <si>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</si>
  <si>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</si>
  <si>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</si>
  <si>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</si>
  <si>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</si>
  <si>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</si>
  <si>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</si>
  <si>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</si>
  <si>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</si>
  <si>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</si>
  <si>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</si>
  <si>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</si>
  <si>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</si>
  <si>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</si>
  <si>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</si>
  <si>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</si>
  <si>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</si>
  <si>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</si>
  <si>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</si>
  <si>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</si>
  <si>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</si>
  <si>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</si>
  <si>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</si>
  <si>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</si>
  <si>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</si>
  <si>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</si>
  <si>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</si>
  <si>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</si>
  <si>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</si>
  <si>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</si>
  <si>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</si>
  <si>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</si>
  <si>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</si>
  <si>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</si>
  <si>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</si>
  <si>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</si>
  <si>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</si>
  <si>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</si>
  <si>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</si>
  <si>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</si>
  <si>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</si>
  <si>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</si>
  <si>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</si>
  <si>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</si>
  <si>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</si>
  <si>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</si>
  <si>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</si>
  <si>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</si>
  <si>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</si>
  <si>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</si>
  <si>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</si>
  <si>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</si>
  <si>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</si>
  <si>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</si>
  <si>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</si>
  <si>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</si>
  <si>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</si>
  <si>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</si>
  <si>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</si>
  <si>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</si>
  <si>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</si>
  <si>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</si>
  <si>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</si>
  <si>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</si>
  <si>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</si>
  <si>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</si>
  <si>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</si>
  <si>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</si>
  <si>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</si>
  <si>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</si>
  <si>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</si>
  <si>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</si>
  <si>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</si>
  <si>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</si>
  <si>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</si>
  <si>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</si>
  <si>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</si>
  <si>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</si>
  <si>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</si>
  <si>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</si>
  <si>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</si>
  <si>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</si>
  <si>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</si>
  <si>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</si>
  <si>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</si>
  <si>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</si>
  <si>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</si>
  <si>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</si>
  <si>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</si>
  <si>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</si>
  <si>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</si>
  <si>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</si>
  <si>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</si>
  <si>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</si>
  <si>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</si>
  <si>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</si>
  <si>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</si>
  <si>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</si>
  <si>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</si>
  <si>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</si>
  <si>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</si>
  <si>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</si>
  <si>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</si>
  <si>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</si>
  <si>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</si>
  <si>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</si>
  <si>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</si>
  <si>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</si>
  <si>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</si>
  <si>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</si>
  <si>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</si>
  <si>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</si>
  <si>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</si>
  <si>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</si>
  <si>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</si>
  <si>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</si>
  <si>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</si>
  <si>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</si>
  <si>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</si>
  <si>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</si>
  <si>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</si>
  <si>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</si>
  <si>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</si>
  <si>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</si>
  <si>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</si>
  <si>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</si>
  <si>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</si>
  <si>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</si>
  <si>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</si>
  <si>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</si>
  <si>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</si>
  <si>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</si>
  <si>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</si>
  <si>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</si>
  <si>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</si>
  <si>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</si>
  <si>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</si>
  <si>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</si>
  <si>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</si>
  <si>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</si>
  <si>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</si>
  <si>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</si>
  <si>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</si>
  <si>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</si>
  <si>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</si>
  <si>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</si>
  <si>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</si>
  <si>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</si>
  <si>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</si>
  <si>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</si>
  <si>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</si>
  <si>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</si>
  <si>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</si>
  <si>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</si>
  <si>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</si>
  <si>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</si>
  <si>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</si>
  <si>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</si>
  <si>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</si>
  <si>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</si>
  <si>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</si>
  <si>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</si>
  <si>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</si>
  <si>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</si>
  <si>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</si>
  <si>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</si>
  <si>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</si>
  <si>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</si>
  <si>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</si>
  <si>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</si>
  <si>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</si>
  <si>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</si>
  <si>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</si>
  <si>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</si>
  <si>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</si>
  <si>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</si>
  <si>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</si>
  <si>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</si>
  <si>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</si>
  <si>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</si>
  <si>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</si>
  <si>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</si>
  <si>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</si>
  <si>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</si>
  <si>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</si>
  <si>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</si>
  <si>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</si>
  <si>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</si>
  <si>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</si>
  <si>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</si>
  <si>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</si>
  <si>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</si>
  <si>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</si>
  <si>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</si>
  <si>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</si>
  <si>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</si>
  <si>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</si>
  <si>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</si>
  <si>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</si>
  <si>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</si>
  <si>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</si>
  <si>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</si>
  <si>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</si>
  <si>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</si>
  <si>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</si>
  <si>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</si>
  <si>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</si>
  <si>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</si>
  <si>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</si>
  <si>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</si>
  <si>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</si>
  <si>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</si>
  <si>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</si>
  <si>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</si>
  <si>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</si>
  <si>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</si>
  <si>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</si>
  <si>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</si>
  <si>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</si>
  <si>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</si>
  <si>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</si>
  <si>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</si>
  <si>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</si>
  <si>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</si>
  <si>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</si>
  <si>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</si>
  <si>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</si>
  <si>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</si>
  <si>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</si>
  <si>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</si>
  <si>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</si>
  <si>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</si>
  <si>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</si>
  <si>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</si>
  <si>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</si>
  <si>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</si>
  <si>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</si>
  <si>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</si>
  <si>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</si>
  <si>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</si>
  <si>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</si>
  <si>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</si>
  <si>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</si>
  <si>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</si>
  <si>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</si>
  <si>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</si>
  <si>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</si>
  <si>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</si>
  <si>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</si>
  <si>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</si>
  <si>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</si>
  <si>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</si>
  <si>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</si>
  <si>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</si>
  <si>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</si>
  <si>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</si>
  <si>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</si>
  <si>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</si>
  <si>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</si>
  <si>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</si>
  <si>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</si>
  <si>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</si>
  <si>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</si>
  <si>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</si>
  <si>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</si>
  <si>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</si>
  <si>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</si>
  <si>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</si>
  <si>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</si>
  <si>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</si>
  <si>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</si>
  <si>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</si>
  <si>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</si>
  <si>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</si>
  <si>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</si>
  <si>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</si>
  <si>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</si>
  <si>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</si>
  <si>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</si>
  <si>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</si>
  <si>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</si>
  <si>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</si>
  <si>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</si>
  <si>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</si>
  <si>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</si>
  <si>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</si>
  <si>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</si>
  <si>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</si>
  <si>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</si>
  <si>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</si>
  <si>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</si>
  <si>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</si>
  <si>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</si>
  <si>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</si>
  <si>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</si>
  <si>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</si>
  <si>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</si>
  <si>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</si>
  <si>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</si>
  <si>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</si>
  <si>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</si>
  <si>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</si>
  <si>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</si>
  <si>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</si>
  <si>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</si>
  <si>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</si>
  <si>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</si>
  <si>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</si>
  <si>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</si>
  <si>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</si>
  <si>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</si>
  <si>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</si>
  <si>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</si>
  <si>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</si>
  <si>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</si>
  <si>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</si>
  <si>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</si>
  <si>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</si>
  <si>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</si>
  <si>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</si>
  <si>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</si>
  <si>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</si>
  <si>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</si>
  <si>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</si>
  <si>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</si>
  <si>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</si>
  <si>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</si>
  <si>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</si>
  <si>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</si>
  <si>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</si>
  <si>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</si>
  <si>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</si>
  <si>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</si>
  <si>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</si>
  <si>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</si>
  <si>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</si>
  <si>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</si>
  <si>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</si>
  <si>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</si>
  <si>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</si>
  <si>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</si>
  <si>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</si>
  <si>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</si>
  <si>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</si>
  <si>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</si>
  <si>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</si>
  <si>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</si>
  <si>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</si>
  <si>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</si>
  <si>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</si>
  <si>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</si>
  <si>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</si>
  <si>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</si>
  <si>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</si>
  <si>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</si>
  <si>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</si>
  <si>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</si>
  <si>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</si>
  <si>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</si>
  <si>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</si>
  <si>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</si>
  <si>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</si>
  <si>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</si>
  <si>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</si>
  <si>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</si>
  <si>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</si>
  <si>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</si>
  <si>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</si>
  <si>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</si>
  <si>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</si>
  <si>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</si>
  <si>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</si>
  <si>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</si>
  <si>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</si>
  <si>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</si>
  <si>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</si>
  <si>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</si>
  <si>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</si>
  <si>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</si>
  <si>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</si>
  <si>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</si>
  <si>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</si>
  <si>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</si>
  <si>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</si>
  <si>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</si>
  <si>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</si>
  <si>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</si>
  <si>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</si>
  <si>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</si>
  <si>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</si>
  <si>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</si>
  <si>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</si>
  <si>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</si>
  <si>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</si>
  <si>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</si>
  <si>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</si>
  <si>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</si>
  <si>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</si>
  <si>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</si>
  <si>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</si>
  <si>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</si>
  <si>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</si>
  <si>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</si>
  <si>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</si>
  <si>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</si>
  <si>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</si>
  <si>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</si>
  <si>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</si>
  <si>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</si>
  <si>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</si>
  <si>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</si>
  <si>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</si>
  <si>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</si>
  <si>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</si>
  <si>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</si>
  <si>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</si>
  <si>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</si>
  <si>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</si>
  <si>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</si>
  <si>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</si>
  <si>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</si>
  <si>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</si>
  <si>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</si>
  <si>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</si>
  <si>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</si>
  <si>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</si>
  <si>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</si>
  <si>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</si>
  <si>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</si>
  <si>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</si>
  <si>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</si>
  <si>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</si>
  <si>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</si>
  <si>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</si>
  <si>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</si>
  <si>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</si>
  <si>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</si>
  <si>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</si>
  <si>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</si>
  <si>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</si>
  <si>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</si>
  <si>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</si>
  <si>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</si>
  <si>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</si>
  <si>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</si>
  <si>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</si>
  <si>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</si>
  <si>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</si>
  <si>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</si>
  <si>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</si>
  <si>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</si>
  <si>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</si>
  <si>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</si>
  <si>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</si>
  <si>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</si>
  <si>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</si>
  <si>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</si>
  <si>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</si>
  <si>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</si>
  <si>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</si>
  <si>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</si>
  <si>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</si>
  <si>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</si>
  <si>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</si>
  <si>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</si>
  <si>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</si>
  <si>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</si>
  <si>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</si>
  <si>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</si>
  <si>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</si>
  <si>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</si>
  <si>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</si>
  <si>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</si>
  <si>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</si>
  <si>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</si>
  <si>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</si>
  <si>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</si>
  <si>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</si>
  <si>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</si>
  <si>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</si>
  <si>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</si>
  <si>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</si>
  <si>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</si>
  <si>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</si>
  <si>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</si>
  <si>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</si>
  <si>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</si>
  <si>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</si>
  <si>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</si>
  <si>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</si>
  <si>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</si>
  <si>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</si>
  <si>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</si>
  <si>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</si>
  <si>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</si>
  <si>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</si>
  <si>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</si>
  <si>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</si>
  <si>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</si>
  <si>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</si>
  <si>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</si>
  <si>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</si>
  <si>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</si>
  <si>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</si>
  <si>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</si>
  <si>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</si>
  <si>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</si>
  <si>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</si>
  <si>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</si>
  <si>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</si>
  <si>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</si>
  <si>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</si>
  <si>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</si>
  <si>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</si>
  <si>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</si>
  <si>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</si>
  <si>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</si>
  <si>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</si>
  <si>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</si>
  <si>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</si>
  <si>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</si>
  <si>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</si>
  <si>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</si>
  <si>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</si>
  <si>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</si>
  <si>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</si>
  <si>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</si>
  <si>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</si>
  <si>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</si>
  <si>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</si>
  <si>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</si>
  <si>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</si>
  <si>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</si>
  <si>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</si>
  <si>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</si>
  <si>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</si>
  <si>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</si>
  <si>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</si>
  <si>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</si>
  <si>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</si>
  <si>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</si>
  <si>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</si>
  <si>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</si>
  <si>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</si>
  <si>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</si>
  <si>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</si>
  <si>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</si>
  <si>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</si>
  <si>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</si>
  <si>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</si>
  <si>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</si>
  <si>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</si>
  <si>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</si>
  <si>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</si>
  <si>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</si>
  <si>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</si>
  <si>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</si>
  <si>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</si>
  <si>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</si>
  <si>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</si>
  <si>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</si>
  <si>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</si>
  <si>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</si>
  <si>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</si>
  <si>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</si>
  <si>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</si>
  <si>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</si>
  <si>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</si>
  <si>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</si>
  <si>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</si>
  <si>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</si>
  <si>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</si>
  <si>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</si>
  <si>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</si>
  <si>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</si>
  <si>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</si>
  <si>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</si>
  <si>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</si>
  <si>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</si>
  <si>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</si>
  <si>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</si>
  <si>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</si>
  <si>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</si>
  <si>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</si>
  <si>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</si>
  <si>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</si>
  <si>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</si>
  <si>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</si>
  <si>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</si>
  <si>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</si>
  <si>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</si>
  <si>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</si>
  <si>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</si>
  <si>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</si>
  <si>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</si>
  <si>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</si>
  <si>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</si>
  <si>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</si>
  <si>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</si>
  <si>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</si>
  <si>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</si>
  <si>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</si>
  <si>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</si>
  <si>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</si>
  <si>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</si>
  <si>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</si>
  <si>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</si>
  <si>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</si>
  <si>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</si>
  <si>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</si>
  <si>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</si>
  <si>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</si>
  <si>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</si>
  <si>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</si>
  <si>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</si>
  <si>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</si>
  <si>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</si>
  <si>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</si>
  <si>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</si>
  <si>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</si>
  <si>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</si>
  <si>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</si>
  <si>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</si>
  <si>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</si>
  <si>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</si>
  <si>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</si>
  <si>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</si>
  <si>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</si>
  <si>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</si>
  <si>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</si>
  <si>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</si>
  <si>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</si>
  <si>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</si>
  <si>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</si>
  <si>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</si>
  <si>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</si>
  <si>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</si>
  <si>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</si>
  <si>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</si>
  <si>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</si>
  <si>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</si>
  <si>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</si>
  <si>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</si>
  <si>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</si>
  <si>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</si>
  <si>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</si>
  <si>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</si>
  <si>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</si>
  <si>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</si>
  <si>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</si>
  <si>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</si>
  <si>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</si>
  <si>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</si>
  <si>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</si>
  <si>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</si>
  <si>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</si>
  <si>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</si>
  <si>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</si>
  <si>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</si>
  <si>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</si>
  <si>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</si>
  <si>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</si>
  <si>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</si>
  <si>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</si>
  <si>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</si>
  <si>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</si>
  <si>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</si>
  <si>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</si>
  <si>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</si>
  <si>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</si>
  <si>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</si>
  <si>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</si>
  <si>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</si>
  <si>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</si>
  <si>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</si>
  <si>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</si>
  <si>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</si>
  <si>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</si>
  <si>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</si>
  <si>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</si>
  <si>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</si>
  <si>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</si>
  <si>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</si>
  <si>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</si>
  <si>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</si>
  <si>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</si>
  <si>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</si>
  <si>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</si>
  <si>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</si>
  <si>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</si>
  <si>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</si>
  <si>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</si>
  <si>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</si>
  <si>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</si>
  <si>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</si>
  <si>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</si>
  <si>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</si>
  <si>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</si>
  <si>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</si>
  <si>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</si>
  <si>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</si>
  <si>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</si>
  <si>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</si>
  <si>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</si>
  <si>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</si>
  <si>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</si>
  <si>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</si>
  <si>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</si>
  <si>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</si>
  <si>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</si>
  <si>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</si>
  <si>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</si>
  <si>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</si>
  <si>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</si>
  <si>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</si>
  <si>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</si>
  <si>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</si>
  <si>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</si>
  <si>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</si>
  <si>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</si>
  <si>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</si>
  <si>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</si>
  <si>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</si>
  <si>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</si>
  <si>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</si>
  <si>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</si>
  <si>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</si>
  <si>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</si>
  <si>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</si>
  <si>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</si>
  <si>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</si>
  <si>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</si>
  <si>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</si>
  <si>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</si>
  <si>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</si>
  <si>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</si>
  <si>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</si>
  <si>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</si>
  <si>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</si>
  <si>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</si>
  <si>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</si>
  <si>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</si>
  <si>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</si>
  <si>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</si>
  <si>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</si>
  <si>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</si>
  <si>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</si>
  <si>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</si>
  <si>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</si>
  <si>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</si>
  <si>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</si>
  <si>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</si>
  <si>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</si>
  <si>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</si>
  <si>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</si>
  <si>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</si>
  <si>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</si>
  <si>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</si>
  <si>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</si>
  <si>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</si>
  <si>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</si>
  <si>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</si>
  <si>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</si>
  <si>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</si>
  <si>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</si>
  <si>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</si>
  <si>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</si>
  <si>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</si>
  <si>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</si>
  <si>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</si>
  <si>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</si>
  <si>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</si>
  <si>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</si>
  <si>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</si>
  <si>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</si>
  <si>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</si>
  <si>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</si>
  <si>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</si>
  <si>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</si>
  <si>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</si>
  <si>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</si>
  <si>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</si>
  <si>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</si>
  <si>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</si>
  <si>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</si>
  <si>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</si>
  <si>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</si>
  <si>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</si>
  <si>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</si>
  <si>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</si>
  <si>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</si>
  <si>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</si>
  <si>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</si>
  <si>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</si>
  <si>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</si>
  <si>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</si>
  <si>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</si>
  <si>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</si>
  <si>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</si>
  <si>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</si>
  <si>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</si>
  <si>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</si>
  <si>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</si>
  <si>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</si>
  <si>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</si>
  <si>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</si>
  <si>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</si>
  <si>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</si>
  <si>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</si>
  <si>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</si>
  <si>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</si>
  <si>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</si>
  <si>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</si>
  <si>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</si>
  <si>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</si>
  <si>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</si>
  <si>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</si>
  <si>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</si>
  <si>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</si>
  <si>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</si>
  <si>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</si>
  <si>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</si>
  <si>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</si>
  <si>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</si>
  <si>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</si>
  <si>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</si>
  <si>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</si>
  <si>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</si>
  <si>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</si>
  <si>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</si>
  <si>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</si>
  <si>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</si>
  <si>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</si>
  <si>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</si>
  <si>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</si>
  <si>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</si>
  <si>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</si>
  <si>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</si>
  <si>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</si>
  <si>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</si>
  <si>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</si>
  <si>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</si>
  <si>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</si>
  <si>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</si>
  <si>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</si>
  <si>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</si>
  <si>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</si>
  <si>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</si>
  <si>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</si>
  <si>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</si>
  <si>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</si>
  <si>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</si>
  <si>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</si>
  <si>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</si>
  <si>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</si>
  <si>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</si>
  <si>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</si>
  <si>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</si>
  <si>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</si>
  <si>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</si>
  <si>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</si>
  <si>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</si>
  <si>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</si>
  <si>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</si>
  <si>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</si>
  <si>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</si>
  <si>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</si>
  <si>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</si>
  <si>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</si>
  <si>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</si>
  <si>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</si>
  <si>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</si>
  <si>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</si>
  <si>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</si>
  <si>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</si>
  <si>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</si>
  <si>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</si>
  <si>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</si>
  <si>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</si>
  <si>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</si>
  <si>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</si>
  <si>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</si>
  <si>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</si>
  <si>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</si>
  <si>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</si>
  <si>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</si>
  <si>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</si>
  <si>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</si>
  <si>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</si>
  <si>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</si>
  <si>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</si>
  <si>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</si>
  <si>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</si>
  <si>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</si>
  <si>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</si>
  <si>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</si>
  <si>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</si>
  <si>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</si>
  <si>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</si>
  <si>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</si>
  <si>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</si>
  <si>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</si>
  <si>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</si>
  <si>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</si>
  <si>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</si>
  <si>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</si>
  <si>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</si>
  <si>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</si>
  <si>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</si>
  <si>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</si>
  <si>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</si>
  <si>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</si>
  <si>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</si>
  <si>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</si>
  <si>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</si>
  <si>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</si>
  <si>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</si>
  <si>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</si>
  <si>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</si>
  <si>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</si>
  <si>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</si>
  <si>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</si>
  <si>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</si>
  <si>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</si>
  <si>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</si>
  <si>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</si>
  <si>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</si>
  <si>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</si>
  <si>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</si>
  <si>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</si>
  <si>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</si>
  <si>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</si>
  <si>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</si>
  <si>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</si>
  <si>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</si>
  <si>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</si>
  <si>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</si>
  <si>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</si>
  <si>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</si>
  <si>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</si>
  <si>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</si>
  <si>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</si>
  <si>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</si>
  <si>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</si>
  <si>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</si>
  <si>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</si>
  <si>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</si>
  <si>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</si>
  <si>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</si>
  <si>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</si>
  <si>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</si>
  <si>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</si>
  <si>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</si>
  <si>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</si>
  <si>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</si>
  <si>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</si>
  <si>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</si>
  <si>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</si>
  <si>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</si>
  <si>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</si>
  <si>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</si>
  <si>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</si>
  <si>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</si>
  <si>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</si>
  <si>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</si>
  <si>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</si>
  <si>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</si>
  <si>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</si>
  <si>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</si>
  <si>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</si>
  <si>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</si>
  <si>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</si>
  <si>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</si>
  <si>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</si>
  <si>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</si>
  <si>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</si>
  <si>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</si>
  <si>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</si>
  <si>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</si>
  <si>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</si>
  <si>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</si>
  <si>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</si>
  <si>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</si>
  <si>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</si>
  <si>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</si>
  <si>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</si>
  <si>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</si>
  <si>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</si>
  <si>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</si>
  <si>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</si>
  <si>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</si>
  <si>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</si>
  <si>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</si>
  <si>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</si>
  <si>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</si>
  <si>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</si>
  <si>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</si>
  <si>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</si>
  <si>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</si>
  <si>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</si>
  <si>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</si>
  <si>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</si>
  <si>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</si>
  <si>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</si>
  <si>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</si>
  <si>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</si>
  <si>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</si>
  <si>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</si>
  <si>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</si>
  <si>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</si>
  <si>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</si>
  <si>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</si>
  <si>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</si>
  <si>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</si>
  <si>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</si>
  <si>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</si>
  <si>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</si>
  <si>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</si>
  <si>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</si>
  <si>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</si>
  <si>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</si>
  <si>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</si>
  <si>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</si>
  <si>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</si>
  <si>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</si>
  <si>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</si>
  <si>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</si>
  <si>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</si>
  <si>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</si>
  <si>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</si>
  <si>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</si>
  <si>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</si>
  <si>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</si>
  <si>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</si>
  <si>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</si>
  <si>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</si>
  <si>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</si>
  <si>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</si>
  <si>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</si>
  <si>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</si>
  <si>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</si>
  <si>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</si>
  <si>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</si>
  <si>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</si>
  <si>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</si>
  <si>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</si>
  <si>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</si>
  <si>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</si>
  <si>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</si>
  <si>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</si>
  <si>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</si>
  <si>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</si>
  <si>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</si>
  <si>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</si>
  <si>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</si>
  <si>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</si>
  <si>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</si>
  <si>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</si>
  <si>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</si>
  <si>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</si>
  <si>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</si>
  <si>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</si>
  <si>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</si>
  <si>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</si>
  <si>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</si>
  <si>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</si>
  <si>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</si>
  <si>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</si>
  <si>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</si>
  <si>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</si>
  <si>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</si>
  <si>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</si>
  <si>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</si>
  <si>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</si>
  <si>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</si>
  <si>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</si>
  <si>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</si>
  <si>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</si>
  <si>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</si>
  <si>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</si>
  <si>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</si>
  <si>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</si>
  <si>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</si>
  <si>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</si>
  <si>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</si>
  <si>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</si>
  <si>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</si>
  <si>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</si>
  <si>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</si>
  <si>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</si>
  <si>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</si>
  <si>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</si>
  <si>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</si>
  <si>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</si>
  <si>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</si>
  <si>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</si>
  <si>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</si>
  <si>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</si>
  <si>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</si>
  <si>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</si>
  <si>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</si>
  <si>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</si>
  <si>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</si>
  <si>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</si>
  <si>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</si>
  <si>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</si>
  <si>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</si>
  <si>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</si>
  <si>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</si>
  <si>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</si>
  <si>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</si>
  <si>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</si>
  <si>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</si>
  <si>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</si>
  <si>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</si>
  <si>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</si>
  <si>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</si>
  <si>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</si>
  <si>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</si>
  <si>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</si>
  <si>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</si>
  <si>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</si>
  <si>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</si>
  <si>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</si>
  <si>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</si>
  <si>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</si>
  <si>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</si>
  <si>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</si>
  <si>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</si>
  <si>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</si>
  <si>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</si>
  <si>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</si>
  <si>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</si>
  <si>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</si>
  <si>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</si>
  <si>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</si>
  <si>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</si>
  <si>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</si>
  <si>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</si>
  <si>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</si>
  <si>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</si>
  <si>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</si>
  <si>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</si>
  <si>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</si>
  <si>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</si>
  <si>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</si>
  <si>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</si>
  <si>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</si>
  <si>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</si>
  <si>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</si>
  <si>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</si>
  <si>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</si>
  <si>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</si>
  <si>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</si>
  <si>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</si>
  <si>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</si>
  <si>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</si>
  <si>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</si>
  <si>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</si>
  <si>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</si>
  <si>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</si>
  <si>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</si>
  <si>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</si>
  <si>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</si>
  <si>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</si>
  <si>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</si>
  <si>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</si>
  <si>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</si>
  <si>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</si>
  <si>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</si>
  <si>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</si>
  <si>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</si>
  <si>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</si>
  <si>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</si>
  <si>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</si>
  <si>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</si>
  <si>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</si>
  <si>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</si>
  <si>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</si>
  <si>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</si>
  <si>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</si>
  <si>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</si>
  <si>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</si>
  <si>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</si>
  <si>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</si>
  <si>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</si>
  <si>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</si>
  <si>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</si>
  <si>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</si>
  <si>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</si>
  <si>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</si>
  <si>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</si>
  <si>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</si>
  <si>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</si>
  <si>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</si>
  <si>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</si>
  <si>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</si>
  <si>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</si>
  <si>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</si>
  <si>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</si>
  <si>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</si>
  <si>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</si>
  <si>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</si>
  <si>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</si>
  <si>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</si>
  <si>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</si>
  <si>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</si>
  <si>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</si>
  <si>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</si>
  <si>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</si>
  <si>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</si>
  <si>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</si>
  <si>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</si>
  <si>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</si>
  <si>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</si>
  <si>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</si>
  <si>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</si>
  <si>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</si>
  <si>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</si>
  <si>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</si>
  <si>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</si>
  <si>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</si>
  <si>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</si>
  <si>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</si>
  <si>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</si>
  <si>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</si>
  <si>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</si>
  <si>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</si>
  <si>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</si>
  <si>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</si>
  <si>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</si>
  <si>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</si>
  <si>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</si>
  <si>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</si>
  <si>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</si>
  <si>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</si>
  <si>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</si>
  <si>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</si>
  <si>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</si>
  <si>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</si>
  <si>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</si>
  <si>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</si>
  <si>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</si>
  <si>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</si>
  <si>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</si>
  <si>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</si>
  <si>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</si>
  <si>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</si>
  <si>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</si>
  <si>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</si>
  <si>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</si>
  <si>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</si>
  <si>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</si>
  <si>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</si>
  <si>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</si>
  <si>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</si>
  <si>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</si>
  <si>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</si>
  <si>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</si>
  <si>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</si>
  <si>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</si>
  <si>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</si>
  <si>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</si>
  <si>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</si>
  <si>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</si>
  <si>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</si>
  <si>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</si>
  <si>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</si>
  <si>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</si>
  <si>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</si>
  <si>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</si>
  <si>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</si>
  <si>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</si>
  <si>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</si>
  <si>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</si>
  <si>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</si>
  <si>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</si>
  <si>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</si>
  <si>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</si>
  <si>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</si>
  <si>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</si>
  <si>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</si>
  <si>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</si>
  <si>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</si>
  <si>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</si>
  <si>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</si>
  <si>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</si>
  <si>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</si>
  <si>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</si>
  <si>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</si>
  <si>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</si>
  <si>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</si>
  <si>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</si>
  <si>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</si>
  <si>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</si>
  <si>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</si>
  <si>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</si>
  <si>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</si>
  <si>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</si>
  <si>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</si>
  <si>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</si>
  <si>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</si>
  <si>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</si>
  <si>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</si>
  <si>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</si>
  <si>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</si>
  <si>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</si>
  <si>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</si>
  <si>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</si>
  <si>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</si>
  <si>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</si>
  <si>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</si>
  <si>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</si>
  <si>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</si>
  <si>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</si>
  <si>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</si>
  <si>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</si>
  <si>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</si>
  <si>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</si>
  <si>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</si>
  <si>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</si>
  <si>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</si>
  <si>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</si>
  <si>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</si>
  <si>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</si>
  <si>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</si>
  <si>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</si>
  <si>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</si>
  <si>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</si>
  <si>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</si>
  <si>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</si>
  <si>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</si>
  <si>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</si>
  <si>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</si>
  <si>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</si>
  <si>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</si>
  <si>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</si>
  <si>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</si>
  <si>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</si>
  <si>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</si>
  <si>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</si>
  <si>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</si>
  <si>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</si>
  <si>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</si>
  <si>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</si>
  <si>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</si>
  <si>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</si>
  <si>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</si>
  <si>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</si>
  <si>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</si>
  <si>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</si>
  <si>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</si>
  <si>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</si>
  <si>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</si>
  <si>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</si>
  <si>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</si>
  <si>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</si>
  <si>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</si>
  <si>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</si>
  <si>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</si>
  <si>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</si>
  <si>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</si>
  <si>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</si>
  <si>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</si>
  <si>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</si>
  <si>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</si>
  <si>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</si>
  <si>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</si>
  <si>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</si>
  <si>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</si>
  <si>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</si>
  <si>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</si>
  <si>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</si>
  <si>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</si>
  <si>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</si>
  <si>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</si>
  <si>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</si>
  <si>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</si>
  <si>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</si>
  <si>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</si>
  <si>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</si>
  <si>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</si>
  <si>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</si>
  <si>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</si>
  <si>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</si>
  <si>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</si>
  <si>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</si>
  <si>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</si>
  <si>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</si>
  <si>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</si>
  <si>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</si>
  <si>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</si>
  <si>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</si>
  <si>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</si>
  <si>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</si>
  <si>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</si>
  <si>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</si>
  <si>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</si>
  <si>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</si>
  <si>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</si>
  <si>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</si>
  <si>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</si>
  <si>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</si>
  <si>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</si>
  <si>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</si>
  <si>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</si>
  <si>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</si>
  <si>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</si>
  <si>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</si>
  <si>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</si>
  <si>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</si>
  <si>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</si>
  <si>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</si>
  <si>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</si>
  <si>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</si>
  <si>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</si>
  <si>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</si>
  <si>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</si>
  <si>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</si>
  <si>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</si>
  <si>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</si>
  <si>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</si>
  <si>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</si>
  <si>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</si>
  <si>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</si>
  <si>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</si>
  <si>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</si>
  <si>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</si>
  <si>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</si>
  <si>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</si>
  <si>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</si>
  <si>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</si>
  <si>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</si>
  <si>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</si>
  <si>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</si>
  <si>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</si>
  <si>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</si>
  <si>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</si>
  <si>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</si>
  <si>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</si>
  <si>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</si>
  <si>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</si>
  <si>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</si>
  <si>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</si>
  <si>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</si>
  <si>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</si>
  <si>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</si>
  <si>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</si>
  <si>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</si>
  <si>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</si>
  <si>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</si>
  <si>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</si>
  <si>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</si>
  <si>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</si>
  <si>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</si>
  <si>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</si>
  <si>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</si>
  <si>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</si>
  <si>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</si>
  <si>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</si>
  <si>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</si>
  <si>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</si>
  <si>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</si>
  <si>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</si>
  <si>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</si>
  <si>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</si>
  <si>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</si>
  <si>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</si>
  <si>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</si>
  <si>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</si>
  <si>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</si>
  <si>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</si>
  <si>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</si>
  <si>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</si>
  <si>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</si>
  <si>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</si>
  <si>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</si>
  <si>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</si>
  <si>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</si>
  <si>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</si>
  <si>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</si>
  <si>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</si>
  <si>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</si>
  <si>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</si>
  <si>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</si>
  <si>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</si>
  <si>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</si>
  <si>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</si>
  <si>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</si>
  <si>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</si>
  <si>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</si>
  <si>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</si>
  <si>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</si>
  <si>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</si>
  <si>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</si>
  <si>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</si>
  <si>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</si>
  <si>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</si>
  <si>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</si>
  <si>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</si>
  <si>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</si>
  <si>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</si>
  <si>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</si>
  <si>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</si>
  <si>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</si>
  <si>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</si>
  <si>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</si>
  <si>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</si>
  <si>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</si>
  <si>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</si>
  <si>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</si>
  <si>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</si>
  <si>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</si>
  <si>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</si>
  <si>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</si>
  <si>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</si>
  <si>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</si>
  <si>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</si>
  <si>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</si>
  <si>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</si>
  <si>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</si>
  <si>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</si>
  <si>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</si>
  <si>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</si>
  <si>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</si>
  <si>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</si>
  <si>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</si>
  <si>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</si>
  <si>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</si>
  <si>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</si>
  <si>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</si>
  <si>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</si>
  <si>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</si>
  <si>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</si>
  <si>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</si>
  <si>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</si>
  <si>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</si>
  <si>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</si>
  <si>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</si>
  <si>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</si>
  <si>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</si>
  <si>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</si>
  <si>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</si>
  <si>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</si>
  <si>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</si>
  <si>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</si>
  <si>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</si>
  <si>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</si>
  <si>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</si>
  <si>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</si>
  <si>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</si>
  <si>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</si>
  <si>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</si>
  <si>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</si>
  <si>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</si>
  <si>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</si>
  <si>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</si>
  <si>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</si>
  <si>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</si>
  <si>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</si>
  <si>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</si>
  <si>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</si>
  <si>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</si>
  <si>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</si>
  <si>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</si>
  <si>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</si>
  <si>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</si>
  <si>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</si>
  <si>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</si>
  <si>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</si>
  <si>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</si>
  <si>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</si>
  <si>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</si>
  <si>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</si>
  <si>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</si>
  <si>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</si>
  <si>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</si>
  <si>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</si>
  <si>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</si>
  <si>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</si>
  <si>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</si>
  <si>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</si>
  <si>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</si>
  <si>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</si>
  <si>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</si>
  <si>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</si>
  <si>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</si>
  <si>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</si>
  <si>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</si>
  <si>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</si>
  <si>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</si>
  <si>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</si>
  <si>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</si>
  <si>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</si>
  <si>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</si>
  <si>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</si>
  <si>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</si>
  <si>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</si>
  <si>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</si>
  <si>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</si>
  <si>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</si>
  <si>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</si>
  <si>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</si>
  <si>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</si>
  <si>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</si>
  <si>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</si>
  <si>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</si>
  <si>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</si>
  <si>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</si>
  <si>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</si>
  <si>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</si>
  <si>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</si>
  <si>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</si>
  <si>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</si>
  <si>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</si>
  <si>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</si>
  <si>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</si>
  <si>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</si>
  <si>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</si>
  <si>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</si>
  <si>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</si>
  <si>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</si>
  <si>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</si>
  <si>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</si>
  <si>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</si>
  <si>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</si>
  <si>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</si>
  <si>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</si>
  <si>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</si>
  <si>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</si>
  <si>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</si>
  <si>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</si>
  <si>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</si>
  <si>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</si>
  <si>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</si>
  <si>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</si>
  <si>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</si>
  <si>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</si>
  <si>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</si>
  <si>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</si>
  <si>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</si>
  <si>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</si>
  <si>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</si>
  <si>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</si>
  <si>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</si>
  <si>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</si>
  <si>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</si>
  <si>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</si>
  <si>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</si>
  <si>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</si>
  <si>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</si>
  <si>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</si>
  <si>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</si>
  <si>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</si>
  <si>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</si>
  <si>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</si>
  <si>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</si>
  <si>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</si>
  <si>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</si>
  <si>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</si>
  <si>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</si>
  <si>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</si>
  <si>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</si>
  <si>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</si>
  <si>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</si>
  <si>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</si>
  <si>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</si>
  <si>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</si>
  <si>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</si>
  <si>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</si>
  <si>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</si>
  <si>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</si>
  <si>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</si>
  <si>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</si>
  <si>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</si>
  <si>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</si>
  <si>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</si>
  <si>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</si>
  <si>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</si>
  <si>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</si>
  <si>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</si>
  <si>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</si>
  <si>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</si>
  <si>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</si>
  <si>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</si>
  <si>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</si>
  <si>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</si>
  <si>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</si>
  <si>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</si>
  <si>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</si>
  <si>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</si>
  <si>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</si>
  <si>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</si>
  <si>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</si>
  <si>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</si>
  <si>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</si>
  <si>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</si>
  <si>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</si>
  <si>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</si>
  <si>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</si>
  <si>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</si>
  <si>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</si>
  <si>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</si>
  <si>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</si>
  <si>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</si>
  <si>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</si>
  <si>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</si>
  <si>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</si>
  <si>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</si>
  <si>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</si>
  <si>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</si>
  <si>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</si>
  <si>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</si>
  <si>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</si>
  <si>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</si>
  <si>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</si>
  <si>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</si>
  <si>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</si>
  <si>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</si>
  <si>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</si>
  <si>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</si>
  <si>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</si>
  <si>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</si>
  <si>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</si>
  <si>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</si>
  <si>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</si>
  <si>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</si>
  <si>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</si>
  <si>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</si>
  <si>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</si>
  <si>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</si>
  <si>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</si>
  <si>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</si>
  <si>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</si>
  <si>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</si>
  <si>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</si>
  <si>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</si>
  <si>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</si>
  <si>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</si>
  <si>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</si>
  <si>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</si>
  <si>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</si>
  <si>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</si>
  <si>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</si>
  <si>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</si>
  <si>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</si>
  <si>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</si>
  <si>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</si>
  <si>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</si>
  <si>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</si>
  <si>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</si>
  <si>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</si>
  <si>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</si>
  <si>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</si>
  <si>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</si>
  <si>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</si>
  <si>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</si>
  <si>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</si>
  <si>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</si>
  <si>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</si>
  <si>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</si>
  <si>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</si>
  <si>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</si>
  <si>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</si>
  <si>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</si>
  <si>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</si>
  <si>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</si>
  <si>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</si>
  <si>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</si>
  <si>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</si>
  <si>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</si>
  <si>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</si>
  <si>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</si>
  <si>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</si>
  <si>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</si>
  <si>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</si>
  <si>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</si>
  <si>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</si>
  <si>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</si>
  <si>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</si>
  <si>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</si>
  <si>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</si>
  <si>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</si>
  <si>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</si>
  <si>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</si>
  <si>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</si>
  <si>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</si>
  <si>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</si>
  <si>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</si>
  <si>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</si>
  <si>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</si>
  <si>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</si>
  <si>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</si>
  <si>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</si>
  <si>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</si>
  <si>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</si>
  <si>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</si>
  <si>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</si>
  <si>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</si>
  <si>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</si>
  <si>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</si>
  <si>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</si>
  <si>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</si>
  <si>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</si>
  <si>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</si>
  <si>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</si>
  <si>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</si>
  <si>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</si>
  <si>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</si>
  <si>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</si>
  <si>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</si>
  <si>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</si>
  <si>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</si>
  <si>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</si>
  <si>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</si>
  <si>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</si>
  <si>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</si>
  <si>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</si>
  <si>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</si>
  <si>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</si>
  <si>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</si>
  <si>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</si>
  <si>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</si>
  <si>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</si>
  <si>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</si>
  <si>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</si>
  <si>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</si>
  <si>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</si>
  <si>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</si>
  <si>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</si>
  <si>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</si>
  <si>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</si>
  <si>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</si>
  <si>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</si>
  <si>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</si>
  <si>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</si>
  <si>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</si>
  <si>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</si>
  <si>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</si>
  <si>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</si>
  <si>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</si>
  <si>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</si>
  <si>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</si>
  <si>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</si>
  <si>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</si>
  <si>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</si>
  <si>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</si>
  <si>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</si>
  <si>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</si>
  <si>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</si>
  <si>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</si>
  <si>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</si>
  <si>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</si>
  <si>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</si>
  <si>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</si>
  <si>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</si>
  <si>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</si>
  <si>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</si>
  <si>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</si>
  <si>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</si>
  <si>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</si>
  <si>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</si>
  <si>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</si>
  <si>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</si>
  <si>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</si>
  <si>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</si>
  <si>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</si>
  <si>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</si>
  <si>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</si>
  <si>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</si>
  <si>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</si>
  <si>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</si>
  <si>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</si>
  <si>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</si>
  <si>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</si>
  <si>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</si>
  <si>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</si>
  <si>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</si>
  <si>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</si>
  <si>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</si>
  <si>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</si>
  <si>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</si>
  <si>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</si>
  <si>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</si>
  <si>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</si>
  <si>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</si>
  <si>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</si>
  <si>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</si>
  <si>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</si>
  <si>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</si>
  <si>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</si>
  <si>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</si>
  <si>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</si>
  <si>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</si>
  <si>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</si>
  <si>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</si>
  <si>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</si>
  <si>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</si>
  <si>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</si>
  <si>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</si>
  <si>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</si>
  <si>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</si>
  <si>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</si>
  <si>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</si>
  <si>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</si>
  <si>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</si>
  <si>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</si>
  <si>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</si>
  <si>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</si>
  <si>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</si>
  <si>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</si>
  <si>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</si>
  <si>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</si>
  <si>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</si>
  <si>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</si>
  <si>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</si>
  <si>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</si>
  <si>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</si>
  <si>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</si>
  <si>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</si>
  <si>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</si>
  <si>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</si>
  <si>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</si>
  <si>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</si>
  <si>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</si>
  <si>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</si>
  <si>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</si>
  <si>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</si>
  <si>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</si>
  <si>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</si>
  <si>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</si>
  <si>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</si>
  <si>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</si>
  <si>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</si>
  <si>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</si>
  <si>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</si>
  <si>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</si>
  <si>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</si>
  <si>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</si>
  <si>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</si>
  <si>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</si>
  <si>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</si>
  <si>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</si>
  <si>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</si>
  <si>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</si>
  <si>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</si>
  <si>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</si>
  <si>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</si>
  <si>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</si>
  <si>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</si>
  <si>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</si>
  <si>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</si>
  <si>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</si>
  <si>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</si>
  <si>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</si>
  <si>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</si>
  <si>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</si>
  <si>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</si>
  <si>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</si>
  <si>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</si>
  <si>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</si>
  <si>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</si>
  <si>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</si>
  <si>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</si>
  <si>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</si>
  <si>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</si>
  <si>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</si>
  <si>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</si>
  <si>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</si>
  <si>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</si>
  <si>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</si>
  <si>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</si>
  <si>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</si>
  <si>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</si>
  <si>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</si>
  <si>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</si>
  <si>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</si>
  <si>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</si>
  <si>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</si>
  <si>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</si>
  <si>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</si>
  <si>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</si>
  <si>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</si>
  <si>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</si>
  <si>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</si>
  <si>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</si>
  <si>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</si>
  <si>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</si>
  <si>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</si>
  <si>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</si>
  <si>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</si>
  <si>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</si>
  <si>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</si>
  <si>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</si>
  <si>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</si>
  <si>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</si>
  <si>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</si>
  <si>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</si>
  <si>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</si>
  <si>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</si>
  <si>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</si>
  <si>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</si>
  <si>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</si>
  <si>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</si>
  <si>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</si>
  <si>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</si>
  <si>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</si>
  <si>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</si>
  <si>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</si>
  <si>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</si>
  <si>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</si>
  <si>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</si>
  <si>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</si>
  <si>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</si>
  <si>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</si>
  <si>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</si>
  <si>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</si>
  <si>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</si>
  <si>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</si>
  <si>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</si>
  <si>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</si>
  <si>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</si>
  <si>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</si>
  <si>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</si>
  <si>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</si>
  <si>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</si>
  <si>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</si>
  <si>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</si>
  <si>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</si>
  <si>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</si>
  <si>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</si>
  <si>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</si>
  <si>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</si>
  <si>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</si>
  <si>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</si>
  <si>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</si>
  <si>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</si>
  <si>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</si>
  <si>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</si>
  <si>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</si>
  <si>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</si>
  <si>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</si>
  <si>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</si>
  <si>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</si>
  <si>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</si>
  <si>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</si>
  <si>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</si>
  <si>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</si>
  <si>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</si>
  <si>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</si>
  <si>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</si>
  <si>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</si>
  <si>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</si>
  <si>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</si>
  <si>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</si>
  <si>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</si>
  <si>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</si>
  <si>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</si>
  <si>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</si>
  <si>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</si>
  <si>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</si>
  <si>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</si>
  <si>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</si>
  <si>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</si>
  <si>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</si>
  <si>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</si>
  <si>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</si>
  <si>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</si>
  <si>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</si>
  <si>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</si>
  <si>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</si>
  <si>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</si>
  <si>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</si>
  <si>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</si>
  <si>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</si>
  <si>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</si>
  <si>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</si>
  <si>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</si>
  <si>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</si>
  <si>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</si>
  <si>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</si>
  <si>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</si>
  <si>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</si>
  <si>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</si>
  <si>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</si>
  <si>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</si>
  <si>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</si>
  <si>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</si>
  <si>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</si>
  <si>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</si>
  <si>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</si>
  <si>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</si>
  <si>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</si>
  <si>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</si>
  <si>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</si>
  <si>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</si>
  <si>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</si>
  <si>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</si>
  <si>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</si>
  <si>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</si>
  <si>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</si>
  <si>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</si>
  <si>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</si>
  <si>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</si>
  <si>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</si>
  <si>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</si>
  <si>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</si>
  <si>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</si>
  <si>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</si>
  <si>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</si>
  <si>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</si>
  <si>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</si>
  <si>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</si>
  <si>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</si>
  <si>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</si>
  <si>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</si>
  <si>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</si>
  <si>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</si>
  <si>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</si>
  <si>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</si>
  <si>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</si>
  <si>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</si>
  <si>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</si>
  <si>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</si>
  <si>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</si>
  <si>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</si>
  <si>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</si>
  <si>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</si>
  <si>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</si>
  <si>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</si>
  <si>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</si>
  <si>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</si>
  <si>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</si>
  <si>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</si>
  <si>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</si>
  <si>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</si>
  <si>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</si>
  <si>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</si>
  <si>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</si>
  <si>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</si>
  <si>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</si>
  <si>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</si>
  <si>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</si>
  <si>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</si>
  <si>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</si>
  <si>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</si>
  <si>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</si>
  <si>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</si>
  <si>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</si>
  <si>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</si>
  <si>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</si>
  <si>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</si>
  <si>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</si>
  <si>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</si>
  <si>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</si>
  <si>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</si>
  <si>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</si>
  <si>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</si>
  <si>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</si>
  <si>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</si>
  <si>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</si>
  <si>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</si>
  <si>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</si>
  <si>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</si>
  <si>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</si>
  <si>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</si>
  <si>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</si>
  <si>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</si>
  <si>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</si>
  <si>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</si>
  <si>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</si>
  <si>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</si>
  <si>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</si>
  <si>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</si>
  <si>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</si>
  <si>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</si>
  <si>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</si>
  <si>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</si>
  <si>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</si>
  <si>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</si>
  <si>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</si>
  <si>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</si>
  <si>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</si>
  <si>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</si>
  <si>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</si>
  <si>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</si>
  <si>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</si>
  <si>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</si>
  <si>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</si>
  <si>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</si>
  <si>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</si>
  <si>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</si>
  <si>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</si>
  <si>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</si>
  <si>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</si>
  <si>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</si>
  <si>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</si>
  <si>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</si>
  <si>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</si>
  <si>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</si>
  <si>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</si>
  <si>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</si>
  <si>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</si>
  <si>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</si>
  <si>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</si>
  <si>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</si>
  <si>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</si>
  <si>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</si>
  <si>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</si>
  <si>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</si>
  <si>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</si>
  <si>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</si>
  <si>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</si>
  <si>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</si>
  <si>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</si>
  <si>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</si>
  <si>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</si>
  <si>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</si>
  <si>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</si>
  <si>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</si>
  <si>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</si>
  <si>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</si>
  <si>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</si>
  <si>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</si>
  <si>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</si>
  <si>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</si>
  <si>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</si>
  <si>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</si>
  <si>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</si>
  <si>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</si>
  <si>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</si>
  <si>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</si>
  <si>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</si>
  <si>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</si>
  <si>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</si>
  <si>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</si>
  <si>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</si>
  <si>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</si>
  <si>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</si>
  <si>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</si>
  <si>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</si>
  <si>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</si>
  <si>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</si>
  <si>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</si>
  <si>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</si>
  <si>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</si>
  <si>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</si>
  <si>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</si>
  <si>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</si>
  <si>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</si>
  <si>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</si>
  <si>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</si>
  <si>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</si>
  <si>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</si>
  <si>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</si>
  <si>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</si>
  <si>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</si>
  <si>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</si>
  <si>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</si>
  <si>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</si>
  <si>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</si>
  <si>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</si>
  <si>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</si>
  <si>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</si>
  <si>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</si>
  <si>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</si>
  <si>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</si>
  <si>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</si>
  <si>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</si>
  <si>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</si>
  <si>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</si>
  <si>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</si>
  <si>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</si>
  <si>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</si>
  <si>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</si>
  <si>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</si>
  <si>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</si>
  <si>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</si>
  <si>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</si>
  <si>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</si>
  <si>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</si>
  <si>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</si>
  <si>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</si>
  <si>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</si>
  <si>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</si>
  <si>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</si>
  <si>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</si>
  <si>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</si>
  <si>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</si>
  <si>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</si>
  <si>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</si>
  <si>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</si>
  <si>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</si>
  <si>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</si>
  <si>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</si>
  <si>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</si>
  <si>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</si>
  <si>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</si>
  <si>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</si>
  <si>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</si>
  <si>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</si>
  <si>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</si>
  <si>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</si>
  <si>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</si>
  <si>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</si>
  <si>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</si>
  <si>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</si>
  <si>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</si>
  <si>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</si>
  <si>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</si>
  <si>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</si>
  <si>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</si>
  <si>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</si>
  <si>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</si>
  <si>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</si>
  <si>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</si>
  <si>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</si>
  <si>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</si>
  <si>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</si>
  <si>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</si>
  <si>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</si>
  <si>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</si>
  <si>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</si>
  <si>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</si>
  <si>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</si>
  <si>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</si>
  <si>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</si>
  <si>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</si>
  <si>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</si>
  <si>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</si>
  <si>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</si>
  <si>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</si>
  <si>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</si>
  <si>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</si>
  <si>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</si>
  <si>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</si>
  <si>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</si>
  <si>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</si>
  <si>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</si>
  <si>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</si>
  <si>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</si>
  <si>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</si>
  <si>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</si>
  <si>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</si>
  <si>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</si>
  <si>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</si>
  <si>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</si>
  <si>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</si>
  <si>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</si>
  <si>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</si>
  <si>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</si>
  <si>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</si>
  <si>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</si>
  <si>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</si>
  <si>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</si>
  <si>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</si>
  <si>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</si>
  <si>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</si>
  <si>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</si>
  <si>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</si>
  <si>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</si>
  <si>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</si>
  <si>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</si>
  <si>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</si>
  <si>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</si>
  <si>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</si>
  <si>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</si>
  <si>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</si>
  <si>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</si>
  <si>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</si>
  <si>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</si>
  <si>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</si>
  <si>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</si>
  <si>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</si>
  <si>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</si>
  <si>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</si>
  <si>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</si>
  <si>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</si>
  <si>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</si>
  <si>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</si>
  <si>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</si>
  <si>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</si>
  <si>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</si>
  <si>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</si>
  <si>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</si>
  <si>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</si>
  <si>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</si>
  <si>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</si>
  <si>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</si>
  <si>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</si>
  <si>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</si>
  <si>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</si>
  <si>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</si>
  <si>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</si>
  <si>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</si>
  <si>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</si>
  <si>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</si>
  <si>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</si>
  <si>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</si>
  <si>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</si>
  <si>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</si>
  <si>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</si>
  <si>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</si>
  <si>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</si>
  <si>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</si>
  <si>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</si>
  <si>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</si>
  <si>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</si>
  <si>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</si>
  <si>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</si>
  <si>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</si>
  <si>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</si>
  <si>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</si>
  <si>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</si>
  <si>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</si>
  <si>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</si>
  <si>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</si>
  <si>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</si>
  <si>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</si>
  <si>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</si>
  <si>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</si>
  <si>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</si>
  <si>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</si>
  <si>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</si>
  <si>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</si>
  <si>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</si>
  <si>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</si>
  <si>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</si>
  <si>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</si>
  <si>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</si>
  <si>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</si>
  <si>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</si>
  <si>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</si>
  <si>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</si>
  <si>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</si>
  <si>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</si>
  <si>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</si>
  <si>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</si>
  <si>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</si>
  <si>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</si>
  <si>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</si>
  <si>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</si>
  <si>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</si>
  <si>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</si>
  <si>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</si>
  <si>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</si>
  <si>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</si>
  <si>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</si>
  <si>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</si>
  <si>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</si>
  <si>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</si>
  <si>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</si>
  <si>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</si>
  <si>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</si>
  <si>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</si>
  <si>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</si>
  <si>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</si>
  <si>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</si>
  <si>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</si>
  <si>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</si>
  <si>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</si>
  <si>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</si>
  <si>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</si>
  <si>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</si>
  <si>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</si>
  <si>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</si>
  <si>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</si>
  <si>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</si>
  <si>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</si>
  <si>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</si>
  <si>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</si>
  <si>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</si>
  <si>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</si>
  <si>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</si>
  <si>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</si>
  <si>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</si>
  <si>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</si>
  <si>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</si>
  <si>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</si>
  <si>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</si>
  <si>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</si>
  <si>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</si>
  <si>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</si>
  <si>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</si>
  <si>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</si>
  <si>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</si>
  <si>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</si>
  <si>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</si>
  <si>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</si>
  <si>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</si>
  <si>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</si>
  <si>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</si>
  <si>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</si>
  <si>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</si>
  <si>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</si>
  <si>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</si>
  <si>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</si>
  <si>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</si>
  <si>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</si>
  <si>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</si>
  <si>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</si>
  <si>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</si>
  <si>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</si>
  <si>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</si>
  <si>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</si>
  <si>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</si>
  <si>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</si>
  <si>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</si>
  <si>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</si>
  <si>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</si>
  <si>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</si>
  <si>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</si>
  <si>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</si>
  <si>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</si>
  <si>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</si>
  <si>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</si>
  <si>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</si>
  <si>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</si>
  <si>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</si>
  <si>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</si>
  <si>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</si>
  <si>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</si>
  <si>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</si>
  <si>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</si>
  <si>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</si>
  <si>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</si>
  <si>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</si>
  <si>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</si>
  <si>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</si>
  <si>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</si>
  <si>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</si>
  <si>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</si>
  <si>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</si>
  <si>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</si>
  <si>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</si>
  <si>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</si>
  <si>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</si>
  <si>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</si>
  <si>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</si>
  <si>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</si>
  <si>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</si>
  <si>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</si>
  <si>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</si>
  <si>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</si>
  <si>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</si>
  <si>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</si>
  <si>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</si>
  <si>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</si>
  <si>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</si>
  <si>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</si>
  <si>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</si>
  <si>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</si>
  <si>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</si>
  <si>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</si>
  <si>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</si>
  <si>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</si>
  <si>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</si>
  <si>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</si>
  <si>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</si>
  <si>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</si>
  <si>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</si>
  <si>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</si>
  <si>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</si>
  <si>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</si>
  <si>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</si>
  <si>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</si>
  <si>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</si>
  <si>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</si>
  <si>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</si>
  <si>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</si>
  <si>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</si>
  <si>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</si>
  <si>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</si>
  <si>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</si>
  <si>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</si>
  <si>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</si>
  <si>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</si>
  <si>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</si>
  <si>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</si>
  <si>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</si>
  <si>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</si>
  <si>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</si>
  <si>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</si>
  <si>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</si>
  <si>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</si>
  <si>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</si>
  <si>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</si>
  <si>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</si>
  <si>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</si>
  <si>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</si>
  <si>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</si>
  <si>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</si>
  <si>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</si>
  <si>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</si>
  <si>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</si>
  <si>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</si>
  <si>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</si>
  <si>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</si>
  <si>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</si>
  <si>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</si>
  <si>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</si>
  <si>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</si>
  <si>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</si>
  <si>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</si>
  <si>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</si>
  <si>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</si>
  <si>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</si>
  <si>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</si>
  <si>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</si>
  <si>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</si>
  <si>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</si>
  <si>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</si>
  <si>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</si>
  <si>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</si>
  <si>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</si>
  <si>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</si>
  <si>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</si>
  <si>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</si>
  <si>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</si>
  <si>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</si>
  <si>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</si>
  <si>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</si>
  <si>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</si>
  <si>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</si>
  <si>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</si>
  <si>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</si>
  <si>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</si>
  <si>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</si>
  <si>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</si>
  <si>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</si>
  <si>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</si>
  <si>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</si>
  <si>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</si>
  <si>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</si>
  <si>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</si>
  <si>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</si>
  <si>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</si>
  <si>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</si>
  <si>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</si>
  <si>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</si>
  <si>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</si>
  <si>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</si>
  <si>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</si>
  <si>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</si>
  <si>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</si>
  <si>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</si>
  <si>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</si>
  <si>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</si>
  <si>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</si>
  <si>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</si>
  <si>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</si>
  <si>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</si>
  <si>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</si>
  <si>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</si>
  <si>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</si>
  <si>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</si>
  <si>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</si>
  <si>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</si>
  <si>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</si>
  <si>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</si>
  <si>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</si>
  <si>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</si>
  <si>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</si>
  <si>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</si>
  <si>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</si>
  <si>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</si>
  <si>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</si>
  <si>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</si>
  <si>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</si>
  <si>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</si>
  <si>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</si>
  <si>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</si>
  <si>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</si>
  <si>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</si>
  <si>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</si>
  <si>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</si>
  <si>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</si>
  <si>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</si>
  <si>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</si>
  <si>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</si>
  <si>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</si>
  <si>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</si>
  <si>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</si>
  <si>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</si>
  <si>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</si>
  <si>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</si>
  <si>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</si>
  <si>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</si>
  <si>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</si>
  <si>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</si>
  <si>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</si>
  <si>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</si>
  <si>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</si>
  <si>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</si>
  <si>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</si>
  <si>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</si>
  <si>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</si>
  <si>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</si>
  <si>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</si>
  <si>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</si>
  <si>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</si>
  <si>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</si>
  <si>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</si>
  <si>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</si>
  <si>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</si>
  <si>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</si>
  <si>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</si>
  <si>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</si>
  <si>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</si>
  <si>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</si>
  <si>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</si>
  <si>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</si>
  <si>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</si>
  <si>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</si>
  <si>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</si>
  <si>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</si>
  <si>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</si>
  <si>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</si>
  <si>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</si>
  <si>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</si>
  <si>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</si>
  <si>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</si>
  <si>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</si>
  <si>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</si>
  <si>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</si>
  <si>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</si>
  <si>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</si>
  <si>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</si>
  <si>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</si>
  <si>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</si>
  <si>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</si>
  <si>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</si>
  <si>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</si>
  <si>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</si>
  <si>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</si>
  <si>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</si>
  <si>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</si>
  <si>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</si>
  <si>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</si>
  <si>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</si>
  <si>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</si>
  <si>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</si>
  <si>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</si>
  <si>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</si>
  <si>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</si>
  <si>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</si>
  <si>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</si>
  <si>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</si>
  <si>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</si>
  <si>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</si>
  <si>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</si>
  <si>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</si>
  <si>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</si>
  <si>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</si>
  <si>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</si>
  <si>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</si>
  <si>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</si>
  <si>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</si>
  <si>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</si>
  <si>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</si>
  <si>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</si>
  <si>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</si>
  <si>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</si>
  <si>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</si>
  <si>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</si>
  <si>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</si>
  <si>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</si>
  <si>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</si>
  <si>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</si>
  <si>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</si>
  <si>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</si>
  <si>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</si>
  <si>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</si>
  <si>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</si>
  <si>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</si>
  <si>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</si>
  <si>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</si>
  <si>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</si>
  <si>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</si>
  <si>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</si>
  <si>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</si>
  <si>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</si>
  <si>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</si>
  <si>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</si>
  <si>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</si>
  <si>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</si>
  <si>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</si>
  <si>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</si>
  <si>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</si>
  <si>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</si>
  <si>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</si>
  <si>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</si>
  <si>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</si>
  <si>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</si>
  <si>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</si>
  <si>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</si>
  <si>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</si>
  <si>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</si>
  <si>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</si>
  <si>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</si>
  <si>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</si>
  <si>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</si>
  <si>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</si>
  <si>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</si>
  <si>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</si>
  <si>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</si>
  <si>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</si>
  <si>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</si>
  <si>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</si>
  <si>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</si>
  <si>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</si>
  <si>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</si>
  <si>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</si>
  <si>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</si>
  <si>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</si>
  <si>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</si>
  <si>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</si>
  <si>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</si>
  <si>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</si>
  <si>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</si>
  <si>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</si>
  <si>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</si>
  <si>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</si>
  <si>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</si>
  <si>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</si>
  <si>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</si>
  <si>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</si>
  <si>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</si>
  <si>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</si>
  <si>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</si>
  <si>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</si>
  <si>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</si>
  <si>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</si>
  <si>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</si>
  <si>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</si>
  <si>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</si>
  <si>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</si>
  <si>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</si>
  <si>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</si>
  <si>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</si>
  <si>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</si>
  <si>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</si>
  <si>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</si>
  <si>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</si>
  <si>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</si>
  <si>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</si>
  <si>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</si>
  <si>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</si>
  <si>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</si>
  <si>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</si>
  <si>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</si>
  <si>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</si>
  <si>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</si>
  <si>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</si>
  <si>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</si>
  <si>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</si>
  <si>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</si>
  <si>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</si>
  <si>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</si>
  <si>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</si>
  <si>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</si>
  <si>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</si>
  <si>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</si>
  <si>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</si>
  <si>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</si>
  <si>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</si>
  <si>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</si>
  <si>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</si>
  <si>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</si>
  <si>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</si>
  <si>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</si>
  <si>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</si>
  <si>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</si>
  <si>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</si>
  <si>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</si>
  <si>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</si>
  <si>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</si>
  <si>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</si>
  <si>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</si>
  <si>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</si>
  <si>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</si>
  <si>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</si>
  <si>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</si>
  <si>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</si>
  <si>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</si>
  <si>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</si>
  <si>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</si>
  <si>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</si>
  <si>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</si>
  <si>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</si>
  <si>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</si>
  <si>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</si>
  <si>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</si>
  <si>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</si>
  <si>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</si>
  <si>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</si>
  <si>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</si>
  <si>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</si>
  <si>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</si>
  <si>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</si>
  <si>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</si>
  <si>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</si>
  <si>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</si>
  <si>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</si>
  <si>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</si>
  <si>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</si>
  <si>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</si>
  <si>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</si>
  <si>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</si>
  <si>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</si>
  <si>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</si>
  <si>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</si>
  <si>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</si>
  <si>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</si>
  <si>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</si>
  <si>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</si>
  <si>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</si>
  <si>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</si>
  <si>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</si>
  <si>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</si>
  <si>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</si>
  <si>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</si>
  <si>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</si>
  <si>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</si>
  <si>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</si>
  <si>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</si>
  <si>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</si>
  <si>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</si>
  <si>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</si>
  <si>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</si>
  <si>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</si>
  <si>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</si>
  <si>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</si>
  <si>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</si>
  <si>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</si>
  <si>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</si>
  <si>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</si>
  <si>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</si>
  <si>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</si>
  <si>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</si>
  <si>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</si>
  <si>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</si>
  <si>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</si>
  <si>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</si>
  <si>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</si>
  <si>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</si>
  <si>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</si>
  <si>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</si>
  <si>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</si>
  <si>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</si>
  <si>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</si>
  <si>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</si>
  <si>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</si>
  <si>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</si>
  <si>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</si>
  <si>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</si>
  <si>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</si>
  <si>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</si>
  <si>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</si>
  <si>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</si>
  <si>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</si>
  <si>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</si>
  <si>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</si>
  <si>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</si>
  <si>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</si>
  <si>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</si>
  <si>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</si>
  <si>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</si>
  <si>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</si>
  <si>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</si>
  <si>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</si>
  <si>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</si>
  <si>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</si>
  <si>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</si>
  <si>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</si>
  <si>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</si>
  <si>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</si>
  <si>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</si>
  <si>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</si>
  <si>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</si>
  <si>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</si>
  <si>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</si>
  <si>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</si>
  <si>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</si>
  <si>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</si>
  <si>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</si>
  <si>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</si>
  <si>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</si>
  <si>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</si>
  <si>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</si>
  <si>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</si>
  <si>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</si>
  <si>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</si>
  <si>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</si>
  <si>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</si>
  <si>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</si>
  <si>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</si>
  <si>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</si>
  <si>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</si>
  <si>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</si>
  <si>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</si>
  <si>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</si>
  <si>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</si>
  <si>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</si>
  <si>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</si>
  <si>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</si>
  <si>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</si>
  <si>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</si>
  <si>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</si>
  <si>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</si>
  <si>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</si>
  <si>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</si>
  <si>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</si>
  <si>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</si>
  <si>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</si>
  <si>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</si>
  <si>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</si>
  <si>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</si>
  <si>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</si>
  <si>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</si>
  <si>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</si>
  <si>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</si>
  <si>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</si>
  <si>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</si>
  <si>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</si>
  <si>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</si>
  <si>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</si>
  <si>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</si>
  <si>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</si>
  <si>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</si>
  <si>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</si>
  <si>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</si>
  <si>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</si>
  <si>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</si>
  <si>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</si>
  <si>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</si>
  <si>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</si>
  <si>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</si>
  <si>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</si>
  <si>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</si>
  <si>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</si>
  <si>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</si>
  <si>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</si>
  <si>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</si>
  <si>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</si>
  <si>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</si>
  <si>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</si>
  <si>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</si>
  <si>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</si>
  <si>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</si>
  <si>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</si>
  <si>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</si>
  <si>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</si>
  <si>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</si>
  <si>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</si>
  <si>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</si>
  <si>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</si>
  <si>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</si>
  <si>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</si>
  <si>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</si>
  <si>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</si>
  <si>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</si>
  <si>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</si>
  <si>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</si>
  <si>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</si>
  <si>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</si>
  <si>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</si>
  <si>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</si>
  <si>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</si>
  <si>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</si>
  <si>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</si>
  <si>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</si>
  <si>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</si>
  <si>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</si>
  <si>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</si>
  <si>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</si>
  <si>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</si>
  <si>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</si>
  <si>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</si>
  <si>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</si>
  <si>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</si>
  <si>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</si>
  <si>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</si>
  <si>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</si>
  <si>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</si>
  <si>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</si>
  <si>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</si>
  <si>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</si>
  <si>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</si>
  <si>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</si>
  <si>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</si>
  <si>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</si>
  <si>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</si>
  <si>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</si>
  <si>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</si>
  <si>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</si>
  <si>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</si>
  <si>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</si>
  <si>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</si>
  <si>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</si>
  <si>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</si>
  <si>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</si>
  <si>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</si>
  <si>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</si>
  <si>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</si>
  <si>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</si>
  <si>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</si>
  <si>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</si>
  <si>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</si>
  <si>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</si>
  <si>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</si>
  <si>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</si>
  <si>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</si>
  <si>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</si>
  <si>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</si>
  <si>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</si>
  <si>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</si>
  <si>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</si>
  <si>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</si>
  <si>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</si>
  <si>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</si>
  <si>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</si>
  <si>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</si>
  <si>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</si>
  <si>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</si>
  <si>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</si>
  <si>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</si>
  <si>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</si>
  <si>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</si>
  <si>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</si>
  <si>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</si>
  <si>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</si>
  <si>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</si>
  <si>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</si>
  <si>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</si>
  <si>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</si>
  <si>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</si>
  <si>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</si>
  <si>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</si>
  <si>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</si>
  <si>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</si>
  <si>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</si>
  <si>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</si>
  <si>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</si>
  <si>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</si>
  <si>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</si>
  <si>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</si>
  <si>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</si>
  <si>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</si>
  <si>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</si>
  <si>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</si>
  <si>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</si>
  <si>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</si>
  <si>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</si>
  <si>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</si>
  <si>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</si>
  <si>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</si>
  <si>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</si>
  <si>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</si>
  <si>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</si>
  <si>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</si>
  <si>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</si>
  <si>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</si>
  <si>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</si>
  <si>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</si>
  <si>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</si>
  <si>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</si>
  <si>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</si>
  <si>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</si>
  <si>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</si>
  <si>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</si>
  <si>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</si>
  <si>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</si>
  <si>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</si>
  <si>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</si>
  <si>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</si>
  <si>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</si>
  <si>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</si>
  <si>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</si>
  <si>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</si>
  <si>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</si>
  <si>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</si>
  <si>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</si>
  <si>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</si>
  <si>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</si>
  <si>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</si>
  <si>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</si>
  <si>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</si>
  <si>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</si>
  <si>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</si>
  <si>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</si>
  <si>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</si>
  <si>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</si>
  <si>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</si>
  <si>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</si>
  <si>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</si>
  <si>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</si>
  <si>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</si>
  <si>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</si>
  <si>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</si>
  <si>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</si>
  <si>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</si>
  <si>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</si>
  <si>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</si>
  <si>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</si>
  <si>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</si>
  <si>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</si>
  <si>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</si>
  <si>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</si>
  <si>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</si>
  <si>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</si>
  <si>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</si>
  <si>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</si>
  <si>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</si>
  <si>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</si>
  <si>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</si>
  <si>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</si>
  <si>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</si>
  <si>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</si>
  <si>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</si>
  <si>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</si>
  <si>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</si>
  <si>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</si>
  <si>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</si>
  <si>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</si>
  <si>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</si>
  <si>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</si>
  <si>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</si>
  <si>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</si>
  <si>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</si>
  <si>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</si>
  <si>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</si>
  <si>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</si>
  <si>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</si>
  <si>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</si>
  <si>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</si>
  <si>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</si>
  <si>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</si>
  <si>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</si>
  <si>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</si>
  <si>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</si>
  <si>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</si>
  <si>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</si>
  <si>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</si>
  <si>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</si>
  <si>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</si>
  <si>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</si>
  <si>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</si>
  <si>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</si>
  <si>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</si>
  <si>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</si>
  <si>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</si>
  <si>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</si>
  <si>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</si>
  <si>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</si>
  <si>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</si>
  <si>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</si>
  <si>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</si>
  <si>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</si>
  <si>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</si>
  <si>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</si>
  <si>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</si>
  <si>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</si>
  <si>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</si>
  <si>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</si>
  <si>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</si>
  <si>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</si>
  <si>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</si>
  <si>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</si>
  <si>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</si>
  <si>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</si>
  <si>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</si>
  <si>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</si>
  <si>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</si>
  <si>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</si>
  <si>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</si>
  <si>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</si>
  <si>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</si>
  <si>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</si>
  <si>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</si>
  <si>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</si>
  <si>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</si>
  <si>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</si>
  <si>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</si>
  <si>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</si>
  <si>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</si>
  <si>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</si>
  <si>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</si>
  <si>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</si>
  <si>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</si>
  <si>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</si>
  <si>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</si>
  <si>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</si>
  <si>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</si>
  <si>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</si>
  <si>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</si>
  <si>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</si>
  <si>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</si>
  <si>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</si>
  <si>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</si>
  <si>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</si>
  <si>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</si>
  <si>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</si>
  <si>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</si>
  <si>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</si>
  <si>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</si>
  <si>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</si>
  <si>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</si>
  <si>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</si>
  <si>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</si>
  <si>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</si>
  <si>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</si>
  <si>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</si>
  <si>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</si>
  <si>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</si>
  <si>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</si>
  <si>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</si>
  <si>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</si>
  <si>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</si>
  <si>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</si>
  <si>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</si>
  <si>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</si>
  <si>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</si>
  <si>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</si>
  <si>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</si>
  <si>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</si>
  <si>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</si>
  <si>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</si>
  <si>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</si>
  <si>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</si>
  <si>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</si>
  <si>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</si>
  <si>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</si>
  <si>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</si>
  <si>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</si>
  <si>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</si>
  <si>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</si>
  <si>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</si>
  <si>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</si>
  <si>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</si>
  <si>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</si>
  <si>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</si>
  <si>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</si>
  <si>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</si>
  <si>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</si>
  <si>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</si>
  <si>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</si>
  <si>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</si>
  <si>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</si>
  <si>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</si>
  <si>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</si>
  <si>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</si>
  <si>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</si>
  <si>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</si>
  <si>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</si>
  <si>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</si>
  <si>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</si>
  <si>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</si>
  <si>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</si>
  <si>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</si>
  <si>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</si>
  <si>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</si>
  <si>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</si>
  <si>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</si>
  <si>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</si>
  <si>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</si>
  <si>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</si>
  <si>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</si>
  <si>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</si>
  <si>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</si>
  <si>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</si>
  <si>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</si>
  <si>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</si>
  <si>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</si>
  <si>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</si>
  <si>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</si>
  <si>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</si>
  <si>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</si>
  <si>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</si>
  <si>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</si>
  <si>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</si>
  <si>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</si>
  <si>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</si>
  <si>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</si>
  <si>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</si>
  <si>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</si>
  <si>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</si>
  <si>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</si>
  <si>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</si>
  <si>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</si>
  <si>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</si>
  <si>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</si>
  <si>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</si>
  <si>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</si>
  <si>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</si>
  <si>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</si>
  <si>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</si>
  <si>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</si>
  <si>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</si>
  <si>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</si>
  <si>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</si>
  <si>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</si>
  <si>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</si>
  <si>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</si>
  <si>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</si>
  <si>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</si>
  <si>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</si>
  <si>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</si>
  <si>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</si>
  <si>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</si>
  <si>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</si>
  <si>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</si>
  <si>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</si>
  <si>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</si>
  <si>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</si>
  <si>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</si>
  <si>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</si>
  <si>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</si>
  <si>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</si>
  <si>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</si>
  <si>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</si>
  <si>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</si>
  <si>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</si>
  <si>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</si>
  <si>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</si>
  <si>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</si>
  <si>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</si>
  <si>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</si>
  <si>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</si>
  <si>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</si>
  <si>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</si>
  <si>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</si>
  <si>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</si>
  <si>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</si>
  <si>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</si>
  <si>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</si>
  <si>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</si>
  <si>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</si>
  <si>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</si>
  <si>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</si>
  <si>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</si>
  <si>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</si>
  <si>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</si>
  <si>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</si>
  <si>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</si>
  <si>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</si>
  <si>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</si>
  <si>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</si>
  <si>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</si>
  <si>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</si>
  <si>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</si>
  <si>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</si>
  <si>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</si>
  <si>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</si>
  <si>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</si>
  <si>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</si>
  <si>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</si>
  <si>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</si>
  <si>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</si>
  <si>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</si>
  <si>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</si>
  <si>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</si>
  <si>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</si>
  <si>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</si>
  <si>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</si>
  <si>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</si>
  <si>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</si>
  <si>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</si>
  <si>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</si>
  <si>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</si>
  <si>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</si>
  <si>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</si>
  <si>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</si>
  <si>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</si>
  <si>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</si>
  <si>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</si>
  <si>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</si>
  <si>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</si>
  <si>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</si>
  <si>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</si>
  <si>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</si>
  <si>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</si>
  <si>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</si>
  <si>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</si>
  <si>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</si>
  <si>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</si>
  <si>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</si>
  <si>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</si>
  <si>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</si>
  <si>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</si>
  <si>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</si>
  <si>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</si>
  <si>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</si>
  <si>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</si>
  <si>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</si>
  <si>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</si>
  <si>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</si>
  <si>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</si>
  <si>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</si>
  <si>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</si>
  <si>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</si>
  <si>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</si>
  <si>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</si>
  <si>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</si>
  <si>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</si>
  <si>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</si>
  <si>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</si>
  <si>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</si>
  <si>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</si>
  <si>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</si>
  <si>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</si>
  <si>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</si>
  <si>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</si>
  <si>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</si>
  <si>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</si>
  <si>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</si>
  <si>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</si>
  <si>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</si>
  <si>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</si>
  <si>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</si>
  <si>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</si>
  <si>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</si>
  <si>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</si>
  <si>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</si>
  <si>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</si>
  <si>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</si>
  <si>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</si>
  <si>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</si>
  <si>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</si>
  <si>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</si>
  <si>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</si>
  <si>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</si>
  <si>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</si>
  <si>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</si>
  <si>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</si>
  <si>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</si>
  <si>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</si>
  <si>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</si>
  <si>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</si>
  <si>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</si>
  <si>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</si>
  <si>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</si>
  <si>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</si>
  <si>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</si>
  <si>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</si>
  <si>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</si>
  <si>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</si>
  <si>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</si>
  <si>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</si>
  <si>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</si>
  <si>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</si>
  <si>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</si>
  <si>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</si>
  <si>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</si>
  <si>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</si>
  <si>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</si>
  <si>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</si>
  <si>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</si>
  <si>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</si>
  <si>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</si>
  <si>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</si>
  <si>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</si>
  <si>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</si>
  <si>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</si>
  <si>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</si>
  <si>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</si>
  <si>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</si>
  <si>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</si>
  <si>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</si>
  <si>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</si>
  <si>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</si>
  <si>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</si>
  <si>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</si>
  <si>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</si>
  <si>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</si>
  <si>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</si>
  <si>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</si>
  <si>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</si>
  <si>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</si>
  <si>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</si>
  <si>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</si>
  <si>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</si>
  <si>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</si>
  <si>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</si>
  <si>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</si>
  <si>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</si>
  <si>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</si>
  <si>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</si>
  <si>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</si>
  <si>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</si>
  <si>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</si>
  <si>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</si>
  <si>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</si>
  <si>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</si>
  <si>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</si>
  <si>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</si>
  <si>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</si>
  <si>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</si>
  <si>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</si>
  <si>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</si>
  <si>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</si>
  <si>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</si>
  <si>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</si>
  <si>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</si>
  <si>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</si>
  <si>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</si>
  <si>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</si>
  <si>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</si>
  <si>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</si>
  <si>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</si>
  <si>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</si>
  <si>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</si>
  <si>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</si>
  <si>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</si>
  <si>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</si>
  <si>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</si>
  <si>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</si>
  <si>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</si>
  <si>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</si>
  <si>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</si>
  <si>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</si>
  <si>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</si>
  <si>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</si>
  <si>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</si>
  <si>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</si>
  <si>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</si>
  <si>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</si>
  <si>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</si>
  <si>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</si>
  <si>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</si>
  <si>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</si>
  <si>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</si>
  <si>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</si>
  <si>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</si>
  <si>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</si>
  <si>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</si>
  <si>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</si>
  <si>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</si>
  <si>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</si>
  <si>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</si>
  <si>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</si>
  <si>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</si>
  <si>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</si>
  <si>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</si>
  <si>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</si>
  <si>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</si>
  <si>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</si>
  <si>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</si>
  <si>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</si>
  <si>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</si>
  <si>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</si>
  <si>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</si>
  <si>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</si>
  <si>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</si>
  <si>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</si>
  <si>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</si>
  <si>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</si>
  <si>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</si>
  <si>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</si>
  <si>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</si>
  <si>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</si>
  <si>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</si>
  <si>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</si>
  <si>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</si>
  <si>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</si>
  <si>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</si>
  <si>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</si>
  <si>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</si>
  <si>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</si>
  <si>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</si>
  <si>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</si>
  <si>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</si>
  <si>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</si>
  <si>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</si>
  <si>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</si>
  <si>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</si>
  <si>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</si>
  <si>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</si>
  <si>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</si>
  <si>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</si>
  <si>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</si>
  <si>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</si>
  <si>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</si>
  <si>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</si>
  <si>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</si>
  <si>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</si>
  <si>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</si>
  <si>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</si>
  <si>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</si>
  <si>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</si>
  <si>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</si>
  <si>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</si>
  <si>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</si>
  <si>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</si>
  <si>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</si>
  <si>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</si>
  <si>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</si>
  <si>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</si>
  <si>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</si>
  <si>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</si>
  <si>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</si>
  <si>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</si>
  <si>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</si>
  <si>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</si>
  <si>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</si>
  <si>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</si>
  <si>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</si>
  <si>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</si>
  <si>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</si>
  <si>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</si>
  <si>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</si>
  <si>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</si>
  <si>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</si>
  <si>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</si>
  <si>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</si>
  <si>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</si>
  <si>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</si>
  <si>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</si>
  <si>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</si>
  <si>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</si>
  <si>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</si>
  <si>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</si>
  <si>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</si>
  <si>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</si>
  <si>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</si>
  <si>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</si>
  <si>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</si>
  <si>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</si>
  <si>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</si>
  <si>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</si>
  <si>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</si>
  <si>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</si>
  <si>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</si>
  <si>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</si>
  <si>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</si>
  <si>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</si>
  <si>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</si>
  <si>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</si>
  <si>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</si>
  <si>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</si>
  <si>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</si>
  <si>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</si>
  <si>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</si>
  <si>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</si>
  <si>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</si>
  <si>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</si>
  <si>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</si>
  <si>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</si>
  <si>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</si>
  <si>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</si>
  <si>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</si>
  <si>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</si>
  <si>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</si>
  <si>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</si>
  <si>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</si>
  <si>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</si>
  <si>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</si>
  <si>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</si>
  <si>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</si>
  <si>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</si>
  <si>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</si>
  <si>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</si>
  <si>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</si>
  <si>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</si>
  <si>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</si>
  <si>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</si>
  <si>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</si>
  <si>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</si>
  <si>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</si>
  <si>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</si>
  <si>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</si>
  <si>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</si>
  <si>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</si>
  <si>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</si>
  <si>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</si>
  <si>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</si>
  <si>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</si>
  <si>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</si>
  <si>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</si>
  <si>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</si>
  <si>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</si>
  <si>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</si>
  <si>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</si>
  <si>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</si>
  <si>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</si>
  <si>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</si>
  <si>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</si>
  <si>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</si>
  <si>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</si>
  <si>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</si>
  <si>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</si>
  <si>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</si>
  <si>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</si>
  <si>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</si>
  <si>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</si>
  <si>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</si>
  <si>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</si>
  <si>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</si>
  <si>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</si>
  <si>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</si>
  <si>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</si>
  <si>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</si>
  <si>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</si>
  <si>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</si>
  <si>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</si>
  <si>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</si>
  <si>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</si>
  <si>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</si>
  <si>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</si>
  <si>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</si>
  <si>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</si>
  <si>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</si>
  <si>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</si>
  <si>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</si>
  <si>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</si>
  <si>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</si>
  <si>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</si>
  <si>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</si>
  <si>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</si>
  <si>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</si>
  <si>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</si>
  <si>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</si>
  <si>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</si>
  <si>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</si>
  <si>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</si>
  <si>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</si>
  <si>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</si>
  <si>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</si>
  <si>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</si>
  <si>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</si>
  <si>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</si>
  <si>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</si>
  <si>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</si>
  <si>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</si>
  <si>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</si>
  <si>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</si>
  <si>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</si>
  <si>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</si>
  <si>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</si>
  <si>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</si>
  <si>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</si>
  <si>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</si>
  <si>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</si>
  <si>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</si>
  <si>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</si>
  <si>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</si>
  <si>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</si>
  <si>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</si>
  <si>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</si>
  <si>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</si>
  <si>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</si>
  <si>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</si>
  <si>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</si>
  <si>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</si>
  <si>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</si>
  <si>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</si>
  <si>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</si>
  <si>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</si>
  <si>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</si>
  <si>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</si>
  <si>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</si>
  <si>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</si>
  <si>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</si>
  <si>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</si>
  <si>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</si>
  <si>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</si>
  <si>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</si>
  <si>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</si>
  <si>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</si>
  <si>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</si>
  <si>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</si>
  <si>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</si>
  <si>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</si>
  <si>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</si>
  <si>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</si>
  <si>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</si>
  <si>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</si>
  <si>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</si>
  <si>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</si>
  <si>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</si>
  <si>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</si>
  <si>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</si>
  <si>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</si>
  <si>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</si>
  <si>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</si>
  <si>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</si>
  <si>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</si>
  <si>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</si>
  <si>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</si>
  <si>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</si>
  <si>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</si>
  <si>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</si>
  <si>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</si>
  <si>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</si>
  <si>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</si>
  <si>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</si>
  <si>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</si>
  <si>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</si>
  <si>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</si>
  <si>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</si>
  <si>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</si>
  <si>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</si>
  <si>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</si>
  <si>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</si>
  <si>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</si>
  <si>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</si>
  <si>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</si>
  <si>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</si>
  <si>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</si>
  <si>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</si>
  <si>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</si>
  <si>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</si>
  <si>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</si>
  <si>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</si>
  <si>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</si>
  <si>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</si>
  <si>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</si>
  <si>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</si>
  <si>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</si>
  <si>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</si>
  <si>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</si>
  <si>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</si>
  <si>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</si>
  <si>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</si>
  <si>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</si>
  <si>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</si>
  <si>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</si>
  <si>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</si>
  <si>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</si>
  <si>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</si>
  <si>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</si>
  <si>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</si>
  <si>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</si>
  <si>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</si>
  <si>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</si>
  <si>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</si>
  <si>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</si>
  <si>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</si>
  <si>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</si>
  <si>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</si>
  <si>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</si>
  <si>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</si>
  <si>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</si>
  <si>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</si>
  <si>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</si>
  <si>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</si>
  <si>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</si>
  <si>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</si>
  <si>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</si>
  <si>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</si>
  <si>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</si>
  <si>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</si>
  <si>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</si>
  <si>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</si>
  <si>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</si>
  <si>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</si>
  <si>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</si>
  <si>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</si>
  <si>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</si>
  <si>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</si>
  <si>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</si>
  <si>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</si>
  <si>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</si>
  <si>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</si>
  <si>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</si>
  <si>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</si>
  <si>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</si>
  <si>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</si>
  <si>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</si>
  <si>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</si>
  <si>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</si>
  <si>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</si>
  <si>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</si>
  <si>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</si>
  <si>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</si>
  <si>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</si>
  <si>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</si>
  <si>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</si>
  <si>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</si>
  <si>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</si>
  <si>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</si>
  <si>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</si>
  <si>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</si>
  <si>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</si>
  <si>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</si>
  <si>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</si>
  <si>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</si>
  <si>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</si>
  <si>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</si>
  <si>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</si>
  <si>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</si>
  <si>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</si>
  <si>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</si>
  <si>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</si>
  <si>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</si>
  <si>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</si>
  <si>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</si>
  <si>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</si>
  <si>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</si>
  <si>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</si>
  <si>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</si>
  <si>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</si>
  <si>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</si>
  <si>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</si>
  <si>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</si>
  <si>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</si>
  <si>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</si>
  <si>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</si>
  <si>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</si>
  <si>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</si>
  <si>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</si>
  <si>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</si>
  <si>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</si>
  <si>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</si>
  <si>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</si>
  <si>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</si>
  <si>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</si>
  <si>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</si>
  <si>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</si>
  <si>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</si>
  <si>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</si>
  <si>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</si>
  <si>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</si>
  <si>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</si>
  <si>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</si>
  <si>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</si>
  <si>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</si>
  <si>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</si>
  <si>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</si>
  <si>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</si>
  <si>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</si>
  <si>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</si>
  <si>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</si>
  <si>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</si>
  <si>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</si>
  <si>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</si>
  <si>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</si>
  <si>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</si>
  <si>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</si>
  <si>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</si>
  <si>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</si>
  <si>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</si>
  <si>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</si>
  <si>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</si>
  <si>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</si>
  <si>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</si>
  <si>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</si>
  <si>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</si>
  <si>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</si>
  <si>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</si>
  <si>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</si>
  <si>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</si>
  <si>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</si>
  <si>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</si>
  <si>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</si>
  <si>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</si>
  <si>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</si>
  <si>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</si>
  <si>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</si>
  <si>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</si>
  <si>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</si>
  <si>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</si>
  <si>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</si>
  <si>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</si>
  <si>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</si>
  <si>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</si>
  <si>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</si>
  <si>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</si>
  <si>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</si>
  <si>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</si>
  <si>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</si>
  <si>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</si>
  <si>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</si>
  <si>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</si>
  <si>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</si>
  <si>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</si>
  <si>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</si>
  <si>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</si>
  <si>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</si>
  <si>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</si>
  <si>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</si>
  <si>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</si>
  <si>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</si>
  <si>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</si>
  <si>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</si>
  <si>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</si>
  <si>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</si>
  <si>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</si>
  <si>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</si>
  <si>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</si>
  <si>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</si>
  <si>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</si>
  <si>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</si>
  <si>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</si>
  <si>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</si>
  <si>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</si>
  <si>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</si>
  <si>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</si>
  <si>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</si>
  <si>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</si>
  <si>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</si>
  <si>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</si>
  <si>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</si>
  <si>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</si>
  <si>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</si>
  <si>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</si>
  <si>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</si>
  <si>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</si>
  <si>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</si>
  <si>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</si>
  <si>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</si>
  <si>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</si>
  <si>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</si>
  <si>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</si>
  <si>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</si>
  <si>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</si>
  <si>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</si>
  <si>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</si>
  <si>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</si>
  <si>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</si>
  <si>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</si>
  <si>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</si>
  <si>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</si>
  <si>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</si>
  <si>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</si>
  <si>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</si>
  <si>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</si>
  <si>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</si>
  <si>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</si>
  <si>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</si>
  <si>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</si>
  <si>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</si>
  <si>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</si>
  <si>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</si>
  <si>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</si>
  <si>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</si>
  <si>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</si>
  <si>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</si>
  <si>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</si>
  <si>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</si>
  <si>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</si>
  <si>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</si>
  <si>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</si>
  <si>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</si>
  <si>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</si>
  <si>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</si>
  <si>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</si>
  <si>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</si>
  <si>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</si>
  <si>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</si>
  <si>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</si>
  <si>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</si>
  <si>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</si>
  <si>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</si>
  <si>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</si>
  <si>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</si>
  <si>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</si>
  <si>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</si>
  <si>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</si>
  <si>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</si>
  <si>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</si>
  <si>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</si>
  <si>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</si>
  <si>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</si>
  <si>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</si>
  <si>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</si>
  <si>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</si>
  <si>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</si>
  <si>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</si>
  <si>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</si>
  <si>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</si>
  <si>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</si>
  <si>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</si>
  <si>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</si>
  <si>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</si>
  <si>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</si>
  <si>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</si>
  <si>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</si>
  <si>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</si>
  <si>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</si>
  <si>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</si>
  <si>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</si>
  <si>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</si>
  <si>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</si>
  <si>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</si>
  <si>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</si>
  <si>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</si>
  <si>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</si>
  <si>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</si>
  <si>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</si>
  <si>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</si>
  <si>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</si>
  <si>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</si>
  <si>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</si>
  <si>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</si>
  <si>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</si>
  <si>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</si>
  <si>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</si>
  <si>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</si>
  <si>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</si>
  <si>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</si>
  <si>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</si>
  <si>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</si>
  <si>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</si>
  <si>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</si>
  <si>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</si>
  <si>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</si>
  <si>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</si>
  <si>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</si>
  <si>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</si>
  <si>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</si>
  <si>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</si>
  <si>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</si>
  <si>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</si>
  <si>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</si>
  <si>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</si>
  <si>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</si>
  <si>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</si>
  <si>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</si>
  <si>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</si>
  <si>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</si>
  <si>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</si>
  <si>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</si>
  <si>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</si>
  <si>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</si>
  <si>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</si>
  <si>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</si>
  <si>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</si>
  <si>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</si>
  <si>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</si>
  <si>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</si>
  <si>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</si>
  <si>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</si>
  <si>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</si>
  <si>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</si>
  <si>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</si>
  <si>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</si>
  <si>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</si>
  <si>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</si>
  <si>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</si>
  <si>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</si>
  <si>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</si>
  <si>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</si>
  <si>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</si>
  <si>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</si>
  <si>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</si>
  <si>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</si>
  <si>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</si>
  <si>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</si>
  <si>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</si>
  <si>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</si>
  <si>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</si>
  <si>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</si>
  <si>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</si>
  <si>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</si>
  <si>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</si>
  <si>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</si>
  <si>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</si>
  <si>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</si>
  <si>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</si>
  <si>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</si>
  <si>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</si>
  <si>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</si>
  <si>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</si>
  <si>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</si>
  <si>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</si>
  <si>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</si>
  <si>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</si>
  <si>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</si>
  <si>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</si>
  <si>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</si>
  <si>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</si>
  <si>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</si>
  <si>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</si>
  <si>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</si>
  <si>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</si>
  <si>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</si>
  <si>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</si>
  <si>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</si>
  <si>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</si>
  <si>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</si>
  <si>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</si>
  <si>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</si>
  <si>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</si>
  <si>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</si>
  <si>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</si>
  <si>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</si>
  <si>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</si>
  <si>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</si>
  <si>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</si>
  <si>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</si>
  <si>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</si>
  <si>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</si>
  <si>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</si>
  <si>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</si>
  <si>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</si>
  <si>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</si>
  <si>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</si>
  <si>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</si>
  <si>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</si>
  <si>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</si>
  <si>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</si>
  <si>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</si>
  <si>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</si>
  <si>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</si>
  <si>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</si>
  <si>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</si>
  <si>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</si>
  <si>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</si>
  <si>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</si>
  <si>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</si>
  <si>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</si>
  <si>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</si>
  <si>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</si>
  <si>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</si>
  <si>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</si>
  <si>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</si>
  <si>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</si>
  <si>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</si>
  <si>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</si>
  <si>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</si>
  <si>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</si>
  <si>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</si>
  <si>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</si>
  <si>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</si>
  <si>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</si>
  <si>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</si>
  <si>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</si>
  <si>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</si>
  <si>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</si>
  <si>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</si>
  <si>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</si>
  <si>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</si>
  <si>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</si>
  <si>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</si>
  <si>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</si>
  <si>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</si>
  <si>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</si>
  <si>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</si>
  <si>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</si>
  <si>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</si>
  <si>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</si>
  <si>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</si>
  <si>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</si>
  <si>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</si>
  <si>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</si>
  <si>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</si>
  <si>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</si>
  <si>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</si>
  <si>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</si>
  <si>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</si>
  <si>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</si>
  <si>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</si>
  <si>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</si>
  <si>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</si>
  <si>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</si>
  <si>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</si>
  <si>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</si>
  <si>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</si>
  <si>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</si>
  <si>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</si>
  <si>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</si>
  <si>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</si>
  <si>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</si>
  <si>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</si>
  <si>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</si>
  <si>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</si>
  <si>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</si>
  <si>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</si>
  <si>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</si>
  <si>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</si>
  <si>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</si>
  <si>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</si>
  <si>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</si>
  <si>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</si>
  <si>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</si>
  <si>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</si>
  <si>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</si>
  <si>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</si>
  <si>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</si>
  <si>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</si>
  <si>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</si>
  <si>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</si>
  <si>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</si>
  <si>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</si>
  <si>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</si>
  <si>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</si>
  <si>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</si>
  <si>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</si>
  <si>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</si>
  <si>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</si>
  <si>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</si>
  <si>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</si>
  <si>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</si>
  <si>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</si>
  <si>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</si>
  <si>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</si>
  <si>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</si>
  <si>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</si>
  <si>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</si>
  <si>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</si>
  <si>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</si>
  <si>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</si>
  <si>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</si>
  <si>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</si>
  <si>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</si>
  <si>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</si>
  <si>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</si>
  <si>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</si>
  <si>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</si>
  <si>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</si>
  <si>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</si>
  <si>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</si>
  <si>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</si>
  <si>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</si>
  <si>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</si>
  <si>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</si>
  <si>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</si>
  <si>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</si>
  <si>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</si>
  <si>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</si>
  <si>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</si>
  <si>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</si>
  <si>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</si>
  <si>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</si>
  <si>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</si>
  <si>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</si>
  <si>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</si>
  <si>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</si>
  <si>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</si>
  <si>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</si>
  <si>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</si>
  <si>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</si>
  <si>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</si>
  <si>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</si>
  <si>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</si>
  <si>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</si>
  <si>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</si>
  <si>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</si>
  <si>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</si>
  <si>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</si>
  <si>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</si>
  <si>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</si>
  <si>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</si>
  <si>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</si>
  <si>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</si>
  <si>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</si>
  <si>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</si>
  <si>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</si>
  <si>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</si>
  <si>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</si>
  <si>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</si>
  <si>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</si>
  <si>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</si>
  <si>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</si>
  <si>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</si>
  <si>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</si>
  <si>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</si>
  <si>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</si>
  <si>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</si>
  <si>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</si>
  <si>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</si>
  <si>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</si>
  <si>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</si>
  <si>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</si>
  <si>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</si>
  <si>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</si>
  <si>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</si>
  <si>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</si>
  <si>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</si>
  <si>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</si>
  <si>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</si>
  <si>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</si>
  <si>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</si>
  <si>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</si>
  <si>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</si>
  <si>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</si>
  <si>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</si>
  <si>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</si>
  <si>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</si>
  <si>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</si>
  <si>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</si>
  <si>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</si>
  <si>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</si>
  <si>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</si>
  <si>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</si>
  <si>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</si>
  <si>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</si>
  <si>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</si>
  <si>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</si>
  <si>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</si>
  <si>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</si>
  <si>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</si>
  <si>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</si>
  <si>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</si>
  <si>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</si>
  <si>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</si>
  <si>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</si>
  <si>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</si>
  <si>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</si>
  <si>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</si>
  <si>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</si>
  <si>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</si>
  <si>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</si>
  <si>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</si>
  <si>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</si>
  <si>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</si>
  <si>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</si>
  <si>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</si>
  <si>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</si>
  <si>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</si>
  <si>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</si>
  <si>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</si>
  <si>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</si>
  <si>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</si>
  <si>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</si>
  <si>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</si>
  <si>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</si>
  <si>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</si>
  <si>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</si>
  <si>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</si>
  <si>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</si>
  <si>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</si>
  <si>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</si>
  <si>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</si>
  <si>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</si>
  <si>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</si>
  <si>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</si>
  <si>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</si>
  <si>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</si>
  <si>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</si>
  <si>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</si>
  <si>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</si>
  <si>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</si>
  <si>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</si>
  <si>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</si>
  <si>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</si>
  <si>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</si>
  <si>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</si>
  <si>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</si>
  <si>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</si>
  <si>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</si>
  <si>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</si>
  <si>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</si>
  <si>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</si>
  <si>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</si>
  <si>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</si>
  <si>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</si>
  <si>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</si>
  <si>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</si>
  <si>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</si>
  <si>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</si>
  <si>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</si>
  <si>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</si>
  <si>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</si>
  <si>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</si>
  <si>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</si>
  <si>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</si>
  <si>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</si>
  <si>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</si>
  <si>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</si>
  <si>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</si>
  <si>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</si>
  <si>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</si>
  <si>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</si>
  <si>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</si>
  <si>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</si>
  <si>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</si>
  <si>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</si>
  <si>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</si>
  <si>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</si>
  <si>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</si>
  <si>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</si>
  <si>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</si>
  <si>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</si>
  <si>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</si>
  <si>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</si>
  <si>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</si>
  <si>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</si>
  <si>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</si>
  <si>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</si>
  <si>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</si>
  <si>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</si>
  <si>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</si>
  <si>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</si>
  <si>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</si>
  <si>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</si>
  <si>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</si>
  <si>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</si>
  <si>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</si>
  <si>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</si>
  <si>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</si>
  <si>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</si>
  <si>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</si>
  <si>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</si>
  <si>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</si>
  <si>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</si>
  <si>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</si>
  <si>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</si>
  <si>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</si>
  <si>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</si>
  <si>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</si>
  <si>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</si>
  <si>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</si>
  <si>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</si>
  <si>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</si>
  <si>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</si>
  <si>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</si>
  <si>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</si>
  <si>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</si>
  <si>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</si>
  <si>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</si>
  <si>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</si>
  <si>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</si>
  <si>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</si>
  <si>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</si>
  <si>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</si>
  <si>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</si>
  <si>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</si>
  <si>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</si>
  <si>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</si>
  <si>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</si>
  <si>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</si>
  <si>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</si>
  <si>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</si>
  <si>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</si>
  <si>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</si>
  <si>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</si>
  <si>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</si>
  <si>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</si>
  <si>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</si>
  <si>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</si>
  <si>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</si>
  <si>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</si>
  <si>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</si>
  <si>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</si>
  <si>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</si>
  <si>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</si>
  <si>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</si>
  <si>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</si>
  <si>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</si>
  <si>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</si>
  <si>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</si>
  <si>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</si>
  <si>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</si>
  <si>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</si>
  <si>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</si>
  <si>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</si>
  <si>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</si>
  <si>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</si>
  <si>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</si>
  <si>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</si>
  <si>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</si>
  <si>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</si>
  <si>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</si>
  <si>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</si>
  <si>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</si>
  <si>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</si>
  <si>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</si>
  <si>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</si>
  <si>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</si>
  <si>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</si>
  <si>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</si>
  <si>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</si>
  <si>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</si>
  <si>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</si>
  <si>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</si>
  <si>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</si>
  <si>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</si>
  <si>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</si>
  <si>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</si>
  <si>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</si>
  <si>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</si>
  <si>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</si>
  <si>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</si>
  <si>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</si>
  <si>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</si>
  <si>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</si>
  <si>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</si>
  <si>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</si>
  <si>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</si>
  <si>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</si>
  <si>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</si>
  <si>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</si>
  <si>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</si>
  <si>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</si>
  <si>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</si>
  <si>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</si>
  <si>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</si>
  <si>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</si>
  <si>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</si>
  <si>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</si>
  <si>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</si>
  <si>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</si>
  <si>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</si>
  <si>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</si>
  <si>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</si>
  <si>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</si>
  <si>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</si>
  <si>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</si>
  <si>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</si>
  <si>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</si>
  <si>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</si>
  <si>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</si>
  <si>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</si>
  <si>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</si>
  <si>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</si>
  <si>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</si>
  <si>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</si>
  <si>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</si>
  <si>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</si>
  <si>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</si>
  <si>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</si>
  <si>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</si>
  <si>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</si>
  <si>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</si>
  <si>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</si>
  <si>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</si>
  <si>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</si>
  <si>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</si>
  <si>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</si>
  <si>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</si>
  <si>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</si>
  <si>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</si>
  <si>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</si>
  <si>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</si>
  <si>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</si>
  <si>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</si>
  <si>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</si>
  <si>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</si>
  <si>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</si>
  <si>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</si>
  <si>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</si>
  <si>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</si>
  <si>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</si>
  <si>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</si>
  <si>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</si>
  <si>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</si>
  <si>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</si>
  <si>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</si>
  <si>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</si>
  <si>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</si>
  <si>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</si>
  <si>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</si>
  <si>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</si>
  <si>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</si>
  <si>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</si>
  <si>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</si>
  <si>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</si>
  <si>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</si>
  <si>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</si>
  <si>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</si>
  <si>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</si>
  <si>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</si>
  <si>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</si>
  <si>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</si>
  <si>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</si>
  <si>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</si>
  <si>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</si>
  <si>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</si>
  <si>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</si>
  <si>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</si>
  <si>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</si>
  <si>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</si>
  <si>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</si>
  <si>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</si>
  <si>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</si>
  <si>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</si>
  <si>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</si>
  <si>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</si>
  <si>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</si>
  <si>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</si>
  <si>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</si>
  <si>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</si>
  <si>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</si>
  <si>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</si>
  <si>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</si>
  <si>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</si>
  <si>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</si>
  <si>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</si>
  <si>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</si>
  <si>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</si>
  <si>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</si>
  <si>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</si>
  <si>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</si>
  <si>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</si>
  <si>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</si>
  <si>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</si>
  <si>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</si>
  <si>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</si>
  <si>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</si>
  <si>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</si>
  <si>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</si>
  <si>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</si>
  <si>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</si>
  <si>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</si>
  <si>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</si>
  <si>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</si>
  <si>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</si>
  <si>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</si>
  <si>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</si>
  <si>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</si>
  <si>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</si>
  <si>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</si>
  <si>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</si>
  <si>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</si>
  <si>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</si>
  <si>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</si>
  <si>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</si>
  <si>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</si>
  <si>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</si>
  <si>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</si>
  <si>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</si>
  <si>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</si>
  <si>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</si>
  <si>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</si>
  <si>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</si>
  <si>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</si>
  <si>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</si>
  <si>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</si>
  <si>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</si>
  <si>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</si>
  <si>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</si>
  <si>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</si>
  <si>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</si>
  <si>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</si>
  <si>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</si>
  <si>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</si>
  <si>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</si>
  <si>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</si>
  <si>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</si>
  <si>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</si>
  <si>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</si>
  <si>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</si>
  <si>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</si>
  <si>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</si>
  <si>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</si>
  <si>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</si>
  <si>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</si>
  <si>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</si>
  <si>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</si>
  <si>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</si>
  <si>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</si>
  <si>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</si>
  <si>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</si>
  <si>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</si>
  <si>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</si>
  <si>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</si>
  <si>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</si>
  <si>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</si>
  <si>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</si>
  <si>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</si>
  <si>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</si>
  <si>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</si>
  <si>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</si>
  <si>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</si>
  <si>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</si>
  <si>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</si>
  <si>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</si>
  <si>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</si>
  <si>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</si>
  <si>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</si>
  <si>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</si>
  <si>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</si>
  <si>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</si>
  <si>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</si>
  <si>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</si>
  <si>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</si>
  <si>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</si>
  <si>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</si>
  <si>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</si>
  <si>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</si>
  <si>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</si>
  <si>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</si>
  <si>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</si>
  <si>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</si>
  <si>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</si>
  <si>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</si>
  <si>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</si>
  <si>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</si>
  <si>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</si>
  <si>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</si>
  <si>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</si>
  <si>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</si>
  <si>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</si>
  <si>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</si>
  <si>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</si>
  <si>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</si>
  <si>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</si>
  <si>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</si>
  <si>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</si>
  <si>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</si>
  <si>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</si>
  <si>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</si>
  <si>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</si>
  <si>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</si>
  <si>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</si>
  <si>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</si>
  <si>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</si>
  <si>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</si>
  <si>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</si>
  <si>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</si>
  <si>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</si>
  <si>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</si>
  <si>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</si>
  <si>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</si>
  <si>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</si>
  <si>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</si>
  <si>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</si>
  <si>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</si>
  <si>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</si>
  <si>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</si>
  <si>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</si>
  <si>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</si>
  <si>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</si>
  <si>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</si>
  <si>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</si>
  <si>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</si>
  <si>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</si>
  <si>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</si>
  <si>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</si>
  <si>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</si>
  <si>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</si>
  <si>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</si>
  <si>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</si>
  <si>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</si>
  <si>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</si>
  <si>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</si>
  <si>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</si>
  <si>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</si>
  <si>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</si>
  <si>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</si>
  <si>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</si>
  <si>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</si>
  <si>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</si>
  <si>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</si>
  <si>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</si>
  <si>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</si>
  <si>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</si>
  <si>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</si>
  <si>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</si>
  <si>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</si>
  <si>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</si>
  <si>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</si>
  <si>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</si>
  <si>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</si>
  <si>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</si>
  <si>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</si>
  <si>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</si>
  <si>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</si>
  <si>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</si>
  <si>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</si>
  <si>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</si>
  <si>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</si>
  <si>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</si>
  <si>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</si>
  <si>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</si>
  <si>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</si>
  <si>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</si>
  <si>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</si>
  <si>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</si>
  <si>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</si>
  <si>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</si>
  <si>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</si>
  <si>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</si>
  <si>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</si>
  <si>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</si>
  <si>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</si>
  <si>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</si>
  <si>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</si>
  <si>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</si>
  <si>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</si>
  <si>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</si>
  <si>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</si>
  <si>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</si>
  <si>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</si>
  <si>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</si>
  <si>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</si>
  <si>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</si>
  <si>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</si>
  <si>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</si>
  <si>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</si>
  <si>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</si>
  <si>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</si>
  <si>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</si>
  <si>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</si>
  <si>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</si>
  <si>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</si>
  <si>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</si>
  <si>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</si>
  <si>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</si>
  <si>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</si>
  <si>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</si>
  <si>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</si>
  <si>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</si>
  <si>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</si>
  <si>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</si>
  <si>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</si>
  <si>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</si>
  <si>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</si>
  <si>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</si>
  <si>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</si>
  <si>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</si>
  <si>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</si>
  <si>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</si>
  <si>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</si>
  <si>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</si>
  <si>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</si>
  <si>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</si>
  <si>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</si>
  <si>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</si>
  <si>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</si>
  <si>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</si>
  <si>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</si>
  <si>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</si>
  <si>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</si>
  <si>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</si>
  <si>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</si>
  <si>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</si>
  <si>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</si>
  <si>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</si>
  <si>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</si>
  <si>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</si>
  <si>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</si>
  <si>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</si>
  <si>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</si>
  <si>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</si>
  <si>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</si>
  <si>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</si>
  <si>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</si>
  <si>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</si>
  <si>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</si>
  <si>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</si>
  <si>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</si>
  <si>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</si>
  <si>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</si>
  <si>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</si>
  <si>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</si>
  <si>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</si>
  <si>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</si>
  <si>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</si>
  <si>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</si>
  <si>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</si>
  <si>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</si>
  <si>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</si>
  <si>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</si>
  <si>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</si>
  <si>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</si>
  <si>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</si>
  <si>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</si>
  <si>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</si>
  <si>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</si>
  <si>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</si>
  <si>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</si>
  <si>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</si>
  <si>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</si>
  <si>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</si>
  <si>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</si>
  <si>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</si>
  <si>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</si>
  <si>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</si>
  <si>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</si>
  <si>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</si>
  <si>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</si>
  <si>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</si>
  <si>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</si>
  <si>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</si>
  <si>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</si>
  <si>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</si>
  <si>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</si>
  <si>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</si>
  <si>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</si>
  <si>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</si>
  <si>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</si>
  <si>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</si>
  <si>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</si>
  <si>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</si>
  <si>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</si>
  <si>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</si>
  <si>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</si>
  <si>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</si>
  <si>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</si>
  <si>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</si>
  <si>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</si>
  <si>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</si>
  <si>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</si>
  <si>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</si>
  <si>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</si>
  <si>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</si>
  <si>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</si>
  <si>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</si>
  <si>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</si>
  <si>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</si>
  <si>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</si>
  <si>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</si>
  <si>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</si>
  <si>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</si>
  <si>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</si>
  <si>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</si>
  <si>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</si>
  <si>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</si>
  <si>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</si>
  <si>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</si>
  <si>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</si>
  <si>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</si>
  <si>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</si>
  <si>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</si>
  <si>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</si>
  <si>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</si>
  <si>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</si>
  <si>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</si>
  <si>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</si>
  <si>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</si>
  <si>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</si>
  <si>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</si>
  <si>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</si>
  <si>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</si>
  <si>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</si>
  <si>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</si>
  <si>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</si>
  <si>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</si>
  <si>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</si>
  <si>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</si>
  <si>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</si>
  <si>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</si>
  <si>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</si>
  <si>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</si>
  <si>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</si>
  <si>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</si>
  <si>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</si>
  <si>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</si>
  <si>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</si>
  <si>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</si>
  <si>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</si>
  <si>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</si>
  <si>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</si>
  <si>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</si>
  <si>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</si>
  <si>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</si>
  <si>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</si>
  <si>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</si>
  <si>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</si>
  <si>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</si>
  <si>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</si>
  <si>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</si>
  <si>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</si>
  <si>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</si>
  <si>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</si>
  <si>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</si>
  <si>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</si>
  <si>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</si>
  <si>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</si>
  <si>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</si>
  <si>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</si>
  <si>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</si>
  <si>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</si>
  <si>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</si>
  <si>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</si>
  <si>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</si>
  <si>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</si>
  <si>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</si>
  <si>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</si>
  <si>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</si>
  <si>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</si>
  <si>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</si>
  <si>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</si>
  <si>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</si>
  <si>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</si>
  <si>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</si>
  <si>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</si>
  <si>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</si>
  <si>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</si>
  <si>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</si>
  <si>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</si>
  <si>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</si>
  <si>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</si>
  <si>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</si>
  <si>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</si>
  <si>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</si>
  <si>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</si>
  <si>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</si>
  <si>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</si>
  <si>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</si>
  <si>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</si>
  <si>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</si>
  <si>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</si>
  <si>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</si>
  <si>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</si>
  <si>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</si>
  <si>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</si>
  <si>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</si>
  <si>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</si>
  <si>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</si>
  <si>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</si>
  <si>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</si>
  <si>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</si>
  <si>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</si>
  <si>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</si>
  <si>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</si>
  <si>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</si>
  <si>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</si>
  <si>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</si>
  <si>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</si>
  <si>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</si>
  <si>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</si>
  <si>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</si>
  <si>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</si>
  <si>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</si>
  <si>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</si>
  <si>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</si>
  <si>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</si>
  <si>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</si>
  <si>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</si>
  <si>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</si>
  <si>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</si>
  <si>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</si>
  <si>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</si>
  <si>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</si>
  <si>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</si>
  <si>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</si>
  <si>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</si>
  <si>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</si>
  <si>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</si>
  <si>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</si>
  <si>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</si>
  <si>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</si>
  <si>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</si>
  <si>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</si>
  <si>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</si>
  <si>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</si>
  <si>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</si>
  <si>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</si>
  <si>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</si>
  <si>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</si>
  <si>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</si>
  <si>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</si>
  <si>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</si>
  <si>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</si>
  <si>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</si>
  <si>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</si>
  <si>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</si>
  <si>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</si>
  <si>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</si>
  <si>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</si>
  <si>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</si>
  <si>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</si>
  <si>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</si>
  <si>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</si>
  <si>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</si>
  <si>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</si>
  <si>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</si>
  <si>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</si>
  <si>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</si>
  <si>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</si>
  <si>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</si>
  <si>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</si>
  <si>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</si>
  <si>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</si>
  <si>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</si>
  <si>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</si>
  <si>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</si>
  <si>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</si>
  <si>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</si>
  <si>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</si>
  <si>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</si>
  <si>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</si>
  <si>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</si>
  <si>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</si>
  <si>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</si>
  <si>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</si>
  <si>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</si>
  <si>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</si>
  <si>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</si>
  <si>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</si>
  <si>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</si>
  <si>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</si>
  <si>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</si>
  <si>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</si>
  <si>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</si>
  <si>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</si>
  <si>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</si>
  <si>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</si>
  <si>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</si>
  <si>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</si>
  <si>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</si>
  <si>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</si>
  <si>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</si>
  <si>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</si>
  <si>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</si>
  <si>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</si>
  <si>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</si>
  <si>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</si>
  <si>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</si>
  <si>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</si>
  <si>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</si>
  <si>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</si>
  <si>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</si>
  <si>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</si>
  <si>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</si>
  <si>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</si>
  <si>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</si>
  <si>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</si>
  <si>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</si>
  <si>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</si>
  <si>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</si>
  <si>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</si>
  <si>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</si>
  <si>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</si>
  <si>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</si>
  <si>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</si>
  <si>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</si>
  <si>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</si>
  <si>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</si>
  <si>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</si>
  <si>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</si>
  <si>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</si>
  <si>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</si>
  <si>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</si>
  <si>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</si>
  <si>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</si>
  <si>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</si>
  <si>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</si>
  <si>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</si>
  <si>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</si>
  <si>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</si>
  <si>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</si>
  <si>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</si>
  <si>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</si>
  <si>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</si>
  <si>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</si>
  <si>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</si>
  <si>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</si>
  <si>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</si>
  <si>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</si>
  <si>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</si>
  <si>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</si>
  <si>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</si>
  <si>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</si>
  <si>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</si>
  <si>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</si>
  <si>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</si>
  <si>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</si>
  <si>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</si>
  <si>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</si>
  <si>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</si>
  <si>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</si>
  <si>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</si>
  <si>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</si>
  <si>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</si>
  <si>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</si>
  <si>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</si>
  <si>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</si>
  <si>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</si>
  <si>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</si>
  <si>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</si>
  <si>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</si>
  <si>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</si>
  <si>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</si>
  <si>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</si>
  <si>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</si>
  <si>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</si>
  <si>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</si>
  <si>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</si>
  <si>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</si>
  <si>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</si>
  <si>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</si>
  <si>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</si>
  <si>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</si>
  <si>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</si>
  <si>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</si>
  <si>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</si>
  <si>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</si>
  <si>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</si>
  <si>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</si>
  <si>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</si>
  <si>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</si>
  <si>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</si>
  <si>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</si>
  <si>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</si>
  <si>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</si>
  <si>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</si>
  <si>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</si>
  <si>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</si>
  <si>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</si>
  <si>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</si>
  <si>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</si>
  <si>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</si>
  <si>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</si>
  <si>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</si>
  <si>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</si>
  <si>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</si>
  <si>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</si>
  <si>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</si>
  <si>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</si>
  <si>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</si>
  <si>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</si>
  <si>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</si>
  <si>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</si>
  <si>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</si>
  <si>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</si>
  <si>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</si>
  <si>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</si>
  <si>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</si>
  <si>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</si>
  <si>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</si>
  <si>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</si>
  <si>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</si>
  <si>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</si>
  <si>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</si>
  <si>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</si>
  <si>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</si>
  <si>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</si>
  <si>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</si>
  <si>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</si>
  <si>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</si>
  <si>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</si>
  <si>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</si>
  <si>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</si>
  <si>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</si>
  <si>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</si>
  <si>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</si>
  <si>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</si>
  <si>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</si>
  <si>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</si>
  <si>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</si>
  <si>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</si>
  <si>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</si>
  <si>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</si>
  <si>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</si>
  <si>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</si>
  <si>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</si>
  <si>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</si>
  <si>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</si>
  <si>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</si>
  <si>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</si>
  <si>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</si>
  <si>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</si>
  <si>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</si>
  <si>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</si>
  <si>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</si>
  <si>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</si>
  <si>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</si>
  <si>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</si>
  <si>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</si>
  <si>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</si>
  <si>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</si>
  <si>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</si>
  <si>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</si>
  <si>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</si>
  <si>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</si>
  <si>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</si>
  <si>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</si>
  <si>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</si>
  <si>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</si>
  <si>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</si>
  <si>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</si>
  <si>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</si>
  <si>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</si>
  <si>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</si>
  <si>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</si>
  <si>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</si>
  <si>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</si>
  <si>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</si>
  <si>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</si>
  <si>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</si>
  <si>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</si>
  <si>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</si>
  <si>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</si>
  <si>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</si>
  <si>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</si>
  <si>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</si>
  <si>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</si>
  <si>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</si>
  <si>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</si>
  <si>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</si>
  <si>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</si>
  <si>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</si>
  <si>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</si>
  <si>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</si>
  <si>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</si>
  <si>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</si>
  <si>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</si>
  <si>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</si>
  <si>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</si>
  <si>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</si>
  <si>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</si>
  <si>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</si>
  <si>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</si>
  <si>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</si>
  <si>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</si>
  <si>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</si>
  <si>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</si>
  <si>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</si>
  <si>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</si>
  <si>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</si>
  <si>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</si>
  <si>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</si>
  <si>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</si>
  <si>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</si>
  <si>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</si>
  <si>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</si>
  <si>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</si>
  <si>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</si>
  <si>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</si>
  <si>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</si>
  <si>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</si>
  <si>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</si>
  <si>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</si>
  <si>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</si>
  <si>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</si>
  <si>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</si>
  <si>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</si>
  <si>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</si>
  <si>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</si>
  <si>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</si>
  <si>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</si>
  <si>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</si>
  <si>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</si>
  <si>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</si>
  <si>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</si>
  <si>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</si>
  <si>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</si>
  <si>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</si>
  <si>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</si>
  <si>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</si>
  <si>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</si>
  <si>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</si>
  <si>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</si>
  <si>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</si>
  <si>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</si>
  <si>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</si>
  <si>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</si>
  <si>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</si>
  <si>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</si>
  <si>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</si>
  <si>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</si>
  <si>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</si>
  <si>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</si>
  <si>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</si>
  <si>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</si>
  <si>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</si>
  <si>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</si>
  <si>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</si>
  <si>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</si>
  <si>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</si>
  <si>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</si>
  <si>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</si>
  <si>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</si>
  <si>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</si>
  <si>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</si>
  <si>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</si>
  <si>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</si>
  <si>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</si>
  <si>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</si>
  <si>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</si>
  <si>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</si>
  <si>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</si>
  <si>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</si>
  <si>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</si>
  <si>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</si>
  <si>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</si>
  <si>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</si>
  <si>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</si>
  <si>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</si>
  <si>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</si>
  <si>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</si>
  <si>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</si>
  <si>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</si>
  <si>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</si>
  <si>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</si>
  <si>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</si>
  <si>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</si>
  <si>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</si>
  <si>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</si>
  <si>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</si>
  <si>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</si>
  <si>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</si>
  <si>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</si>
  <si>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</si>
  <si>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</si>
  <si>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</si>
  <si>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</si>
  <si>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</si>
  <si>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</si>
  <si>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</si>
  <si>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</si>
  <si>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</si>
  <si>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</si>
  <si>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</si>
  <si>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</si>
  <si>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</si>
  <si>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</si>
  <si>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</si>
  <si>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</si>
  <si>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</si>
  <si>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</si>
  <si>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</si>
  <si>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</si>
  <si>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</si>
  <si>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</si>
  <si>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</si>
  <si>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</si>
  <si>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</si>
  <si>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</si>
  <si>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</si>
  <si>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</si>
  <si>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</si>
  <si>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</si>
  <si>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</si>
  <si>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</si>
  <si>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</si>
  <si>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</si>
  <si>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</si>
  <si>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</si>
  <si>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</si>
  <si>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</si>
  <si>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</si>
  <si>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</si>
  <si>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</si>
  <si>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</si>
  <si>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</si>
  <si>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</si>
  <si>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</si>
  <si>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</si>
  <si>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</si>
  <si>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</si>
  <si>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</si>
  <si>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</si>
  <si>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</si>
  <si>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</si>
  <si>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</si>
  <si>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</si>
  <si>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</si>
  <si>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</si>
  <si>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</si>
  <si>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</si>
  <si>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</si>
  <si>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</si>
  <si>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</si>
  <si>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</si>
  <si>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</si>
  <si>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</si>
  <si>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</si>
  <si>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</si>
  <si>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</si>
  <si>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</si>
  <si>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</si>
  <si>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</si>
  <si>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</si>
  <si>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</si>
  <si>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</si>
  <si>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</si>
  <si>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</si>
  <si>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</si>
  <si>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</si>
  <si>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</si>
  <si>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</si>
  <si>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</si>
  <si>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</si>
  <si>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</si>
  <si>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</si>
  <si>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</si>
  <si>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</si>
  <si>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</si>
  <si>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</si>
  <si>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</si>
  <si>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</si>
  <si>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</si>
  <si>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</si>
  <si>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</si>
  <si>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</si>
  <si>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</si>
  <si>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</si>
  <si>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</si>
  <si>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</si>
  <si>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</si>
  <si>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</si>
  <si>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</si>
  <si>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</si>
  <si>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</si>
  <si>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</si>
  <si>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</si>
  <si>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</si>
  <si>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</si>
  <si>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</si>
  <si>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</si>
  <si>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</si>
  <si>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</si>
  <si>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</si>
  <si>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</si>
  <si>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</si>
  <si>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</si>
  <si>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</si>
  <si>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</si>
  <si>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</si>
  <si>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</si>
  <si>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</si>
  <si>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</si>
  <si>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</si>
  <si>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</si>
  <si>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</si>
  <si>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</si>
  <si>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</si>
  <si>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</si>
  <si>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</si>
  <si>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</si>
  <si>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</si>
  <si>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</si>
  <si>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</si>
  <si>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</si>
  <si>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</si>
  <si>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</si>
  <si>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</si>
  <si>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</si>
  <si>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</si>
  <si>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</si>
  <si>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</si>
  <si>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</si>
  <si>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</si>
  <si>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</si>
  <si>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</si>
  <si>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</si>
  <si>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</si>
  <si>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</si>
  <si>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</si>
  <si>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</si>
  <si>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</si>
  <si>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</si>
  <si>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</si>
  <si>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</si>
  <si>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</si>
  <si>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</si>
  <si>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</si>
  <si>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</si>
  <si>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</si>
  <si>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</si>
  <si>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</si>
  <si>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</si>
  <si>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</si>
  <si>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</si>
  <si>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</si>
  <si>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</si>
  <si>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</si>
  <si>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</si>
  <si>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</si>
  <si>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</si>
  <si>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</si>
  <si>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</si>
  <si>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</si>
  <si>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</si>
  <si>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</si>
  <si>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</si>
  <si>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</si>
  <si>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</si>
  <si>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</si>
  <si>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</si>
  <si>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</si>
  <si>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</si>
  <si>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</si>
  <si>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</si>
  <si>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</si>
  <si>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</si>
  <si>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</si>
  <si>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</si>
  <si>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</si>
  <si>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</si>
  <si>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</si>
  <si>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</si>
  <si>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</si>
  <si>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</si>
  <si>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</si>
  <si>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</si>
  <si>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</si>
  <si>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</si>
  <si>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</si>
  <si>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</si>
  <si>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</si>
  <si>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</si>
  <si>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</si>
  <si>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</si>
  <si>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</si>
  <si>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</si>
  <si>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</si>
  <si>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</si>
  <si>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</si>
  <si>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</si>
  <si>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</si>
  <si>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</si>
  <si>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</si>
  <si>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</si>
  <si>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</si>
  <si>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</si>
  <si>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</si>
  <si>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</si>
  <si>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</si>
  <si>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</si>
  <si>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</si>
  <si>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</si>
  <si>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</si>
  <si>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</si>
  <si>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</si>
  <si>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</si>
  <si>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</si>
  <si>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</si>
  <si>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</si>
  <si>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</si>
  <si>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</si>
  <si>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</si>
  <si>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</si>
  <si>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</si>
  <si>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</si>
  <si>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</si>
  <si>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</si>
  <si>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</si>
  <si>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</si>
  <si>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</si>
  <si>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</si>
  <si>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</si>
  <si>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</si>
  <si>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</si>
  <si>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</si>
  <si>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</si>
  <si>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</si>
  <si>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</si>
  <si>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</si>
  <si>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</si>
  <si>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</si>
  <si>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</si>
  <si>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</si>
  <si>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</si>
  <si>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</si>
  <si>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</si>
  <si>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</si>
  <si>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</si>
  <si>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</si>
  <si>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</si>
  <si>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</si>
  <si>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</si>
  <si>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</si>
  <si>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</si>
  <si>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</si>
  <si>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</si>
  <si>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</si>
  <si>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</si>
  <si>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</si>
  <si>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</si>
  <si>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</si>
  <si>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</si>
  <si>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</si>
  <si>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</si>
  <si>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</si>
  <si>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</si>
  <si>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</si>
  <si>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</si>
  <si>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</si>
  <si>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</si>
  <si>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</si>
  <si>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</si>
  <si>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</si>
  <si>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</si>
  <si>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</si>
  <si>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</si>
  <si>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</si>
  <si>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</si>
  <si>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</si>
  <si>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</si>
  <si>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</si>
  <si>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</si>
  <si>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</si>
  <si>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</si>
  <si>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</si>
  <si>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</si>
  <si>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</si>
  <si>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</si>
  <si>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</si>
  <si>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</si>
  <si>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</si>
  <si>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</si>
  <si>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</si>
  <si>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</si>
  <si>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</si>
  <si>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</si>
  <si>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</si>
  <si>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</si>
  <si>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</si>
  <si>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</si>
  <si>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</si>
  <si>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</si>
  <si>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</si>
  <si>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</si>
  <si>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</si>
  <si>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</si>
  <si>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</si>
  <si>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</si>
  <si>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</si>
  <si>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</si>
  <si>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</si>
  <si>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</si>
  <si>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</si>
  <si>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</si>
  <si>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</si>
  <si>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</si>
  <si>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</si>
  <si>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</si>
  <si>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</si>
  <si>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</si>
  <si>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</si>
  <si>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</si>
  <si>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</si>
  <si>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</si>
  <si>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</si>
  <si>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</si>
  <si>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</si>
  <si>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</si>
  <si>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</si>
  <si>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</si>
  <si>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</si>
  <si>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</si>
  <si>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</si>
  <si>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</si>
  <si>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</si>
  <si>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</si>
  <si>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</si>
  <si>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</si>
  <si>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</si>
  <si>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</si>
  <si>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</si>
  <si>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</si>
  <si>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</si>
  <si>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</si>
  <si>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</si>
  <si>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</si>
  <si>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</si>
  <si>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</si>
  <si>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</si>
  <si>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</si>
  <si>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</si>
  <si>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</si>
  <si>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</si>
  <si>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</si>
  <si>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</si>
  <si>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</si>
  <si>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</si>
  <si>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</si>
  <si>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</si>
  <si>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</si>
  <si>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</si>
  <si>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</si>
  <si>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</si>
  <si>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</si>
  <si>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</si>
  <si>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</si>
  <si>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</si>
  <si>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</si>
  <si>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</si>
  <si>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</si>
  <si>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</si>
  <si>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</si>
  <si>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</si>
  <si>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</si>
  <si>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</si>
  <si>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</si>
  <si>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</si>
  <si>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</si>
  <si>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</si>
  <si>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</si>
  <si>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</si>
  <si>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</si>
  <si>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</si>
  <si>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</si>
  <si>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</si>
  <si>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</si>
  <si>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</si>
  <si>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</si>
  <si>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</si>
  <si>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</si>
  <si>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</si>
  <si>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</si>
  <si>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</si>
  <si>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</si>
  <si>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</si>
  <si>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</si>
  <si>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</si>
  <si>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</si>
  <si>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</si>
  <si>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</si>
  <si>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</si>
  <si>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</si>
  <si>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</si>
  <si>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</si>
  <si>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</si>
  <si>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</si>
  <si>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</si>
  <si>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</si>
  <si>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</si>
  <si>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</si>
  <si>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</si>
  <si>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</si>
  <si>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</si>
  <si>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</si>
  <si>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</si>
  <si>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</si>
  <si>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</si>
  <si>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</si>
  <si>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</si>
  <si>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</si>
  <si>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</si>
  <si>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</si>
  <si>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</si>
  <si>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</si>
  <si>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</si>
  <si>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</si>
  <si>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</si>
  <si>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</si>
  <si>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</si>
  <si>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</si>
  <si>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</si>
  <si>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</si>
  <si>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</si>
  <si>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</si>
  <si>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</si>
  <si>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</si>
  <si>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</si>
  <si>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</si>
  <si>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</si>
  <si>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</si>
  <si>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</si>
  <si>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</si>
  <si>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</si>
  <si>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</si>
  <si>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</si>
  <si>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</si>
  <si>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</si>
  <si>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</si>
  <si>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</si>
  <si>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</si>
  <si>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</si>
  <si>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</si>
  <si>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</si>
  <si>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</si>
  <si>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</si>
  <si>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</si>
  <si>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</si>
  <si>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</si>
  <si>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</si>
  <si>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</si>
  <si>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</si>
  <si>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</si>
  <si>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</si>
  <si>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</si>
  <si>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</si>
  <si>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</si>
  <si>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</si>
  <si>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</si>
  <si>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</si>
  <si>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</si>
  <si>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</si>
  <si>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</si>
  <si>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</si>
  <si>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</si>
  <si>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</si>
  <si>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</si>
  <si>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</si>
  <si>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</si>
  <si>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</si>
  <si>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</si>
  <si>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</si>
  <si>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</si>
  <si>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</si>
  <si>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</si>
  <si>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</si>
  <si>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</si>
  <si>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</si>
  <si>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</si>
  <si>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</si>
  <si>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</si>
  <si>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</si>
  <si>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</si>
  <si>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</si>
  <si>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</si>
  <si>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</si>
  <si>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</si>
  <si>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</si>
  <si>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</si>
  <si>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</si>
  <si>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</si>
  <si>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</si>
  <si>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</si>
  <si>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</si>
  <si>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</si>
  <si>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</si>
  <si>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</si>
  <si>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</si>
  <si>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</si>
  <si>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</si>
  <si>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</si>
  <si>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</si>
  <si>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</si>
  <si>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</si>
  <si>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</si>
  <si>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</si>
  <si>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</si>
  <si>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</si>
  <si>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</si>
  <si>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</si>
  <si>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</si>
  <si>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</si>
  <si>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</si>
  <si>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</si>
  <si>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</si>
  <si>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</si>
  <si>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</si>
  <si>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</si>
  <si>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</si>
  <si>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</si>
  <si>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</si>
  <si>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</si>
  <si>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</si>
  <si>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</si>
  <si>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</si>
  <si>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</si>
  <si>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</si>
  <si>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</si>
  <si>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</si>
  <si>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</si>
  <si>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</si>
  <si>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</si>
  <si>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</si>
  <si>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</si>
  <si>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</si>
  <si>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</si>
  <si>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</si>
  <si>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</si>
  <si>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</si>
  <si>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</si>
  <si>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</si>
  <si>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</si>
  <si>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</si>
  <si>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</si>
  <si>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</si>
  <si>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</si>
  <si>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</si>
  <si>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</si>
  <si>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</si>
  <si>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</si>
  <si>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</si>
  <si>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</si>
  <si>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</si>
  <si>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</si>
  <si>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</si>
  <si>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</si>
  <si>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</si>
  <si>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</si>
  <si>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</si>
  <si>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</si>
  <si>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</si>
  <si>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</si>
  <si>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</si>
  <si>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</si>
  <si>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</si>
  <si>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</si>
  <si>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</si>
  <si>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</si>
  <si>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</si>
  <si>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</si>
  <si>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</si>
  <si>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</si>
  <si>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</si>
  <si>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</si>
  <si>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</si>
  <si>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</si>
  <si>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</si>
  <si>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</si>
  <si>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</si>
  <si>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</si>
  <si>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</si>
  <si>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</si>
  <si>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</si>
  <si>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</si>
  <si>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</si>
  <si>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</si>
  <si>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</si>
  <si>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</si>
  <si>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</si>
  <si>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</si>
  <si>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</si>
  <si>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</si>
  <si>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</si>
  <si>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</si>
  <si>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</si>
  <si>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</si>
  <si>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</si>
  <si>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</si>
  <si>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</si>
  <si>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</si>
  <si>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</si>
  <si>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</si>
  <si>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</si>
  <si>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</si>
  <si>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</si>
  <si>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</si>
  <si>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</si>
  <si>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</si>
  <si>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</si>
  <si>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</si>
  <si>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</si>
  <si>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</si>
  <si>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</si>
  <si>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</si>
  <si>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</si>
  <si>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</si>
  <si>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</si>
  <si>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</si>
  <si>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</si>
  <si>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</si>
  <si>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</si>
  <si>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</si>
  <si>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</si>
  <si>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</si>
  <si>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</si>
  <si>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</si>
  <si>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</si>
  <si>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</si>
  <si>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</si>
  <si>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</si>
  <si>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</si>
  <si>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</si>
  <si>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</si>
  <si>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</si>
  <si>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</si>
  <si>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</si>
  <si>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</si>
  <si>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</si>
  <si>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</si>
  <si>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</si>
  <si>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</si>
  <si>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</si>
  <si>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</si>
  <si>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</si>
  <si>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</si>
  <si>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</si>
  <si>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</si>
  <si>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</si>
  <si>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</si>
  <si>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</si>
  <si>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</si>
  <si>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</si>
  <si>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</si>
  <si>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</si>
  <si>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</si>
  <si>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</si>
  <si>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</si>
  <si>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</si>
  <si>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</si>
  <si>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</si>
  <si>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</si>
  <si>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</si>
  <si>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</si>
  <si>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</si>
  <si>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</si>
  <si>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</si>
  <si>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</si>
  <si>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</si>
  <si>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</si>
  <si>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</si>
  <si>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</si>
  <si>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</si>
  <si>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</si>
  <si>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</si>
  <si>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</si>
  <si>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</si>
  <si>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</si>
  <si>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</si>
  <si>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</si>
  <si>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</si>
  <si>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</si>
  <si>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</si>
  <si>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</si>
  <si>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</si>
  <si>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</si>
  <si>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</si>
  <si>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</si>
  <si>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</si>
  <si>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</si>
  <si>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</si>
  <si>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</si>
  <si>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</si>
  <si>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</si>
  <si>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</si>
  <si>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</si>
  <si>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</si>
  <si>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</si>
  <si>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</si>
  <si>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</si>
  <si>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</si>
  <si>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</si>
  <si>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</si>
  <si>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</si>
  <si>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</si>
  <si>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</si>
  <si>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</si>
  <si>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</si>
  <si>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</si>
  <si>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</si>
  <si>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</si>
  <si>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</si>
  <si>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</si>
  <si>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</si>
  <si>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</si>
  <si>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</si>
  <si>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</si>
  <si>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</si>
  <si>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</si>
  <si>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</si>
  <si>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</si>
  <si>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</si>
  <si>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</si>
  <si>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</si>
  <si>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</si>
  <si>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</si>
  <si>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</si>
  <si>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</si>
  <si>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</si>
  <si>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</si>
  <si>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</si>
  <si>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</si>
  <si>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</si>
  <si>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</si>
  <si>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</si>
  <si>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</si>
  <si>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</si>
  <si>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</si>
  <si>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</si>
  <si>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</si>
  <si>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</si>
  <si>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</si>
  <si>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</si>
  <si>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</si>
  <si>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</si>
  <si>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</si>
  <si>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</si>
  <si>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</si>
  <si>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</si>
  <si>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</si>
  <si>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</si>
  <si>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</si>
  <si>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</si>
  <si>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</si>
  <si>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</si>
  <si>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</si>
  <si>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</si>
  <si>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</si>
  <si>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</si>
  <si>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</si>
  <si>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</si>
  <si>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</si>
  <si>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</si>
  <si>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</si>
  <si>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</si>
  <si>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</si>
  <si>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</si>
  <si>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</si>
  <si>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</si>
  <si>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</si>
  <si>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</si>
  <si>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</si>
  <si>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</si>
  <si>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</si>
  <si>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</si>
  <si>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</si>
  <si>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</si>
  <si>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</si>
  <si>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</si>
  <si>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</si>
  <si>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</si>
  <si>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</si>
  <si>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</si>
  <si>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</si>
  <si>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</si>
  <si>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</si>
  <si>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</si>
  <si>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</si>
  <si>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</si>
  <si>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</si>
  <si>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</si>
  <si>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</si>
  <si>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</si>
  <si>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</si>
  <si>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</si>
  <si>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</si>
  <si>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</si>
  <si>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</si>
  <si>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</si>
  <si>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</si>
  <si>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</si>
  <si>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</si>
  <si>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</si>
  <si>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</si>
  <si>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</si>
  <si>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</si>
  <si>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</si>
  <si>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</si>
  <si>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</si>
  <si>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</si>
  <si>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</si>
  <si>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</si>
  <si>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</si>
  <si>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</si>
  <si>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</si>
  <si>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</si>
  <si>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</si>
  <si>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</si>
  <si>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</si>
  <si>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</si>
  <si>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</si>
  <si>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</si>
  <si>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</si>
  <si>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</si>
  <si>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</si>
  <si>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</si>
  <si>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</si>
  <si>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</si>
  <si>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</si>
  <si>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</si>
  <si>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</si>
  <si>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</si>
  <si>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</si>
  <si>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</si>
  <si>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</si>
  <si>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</si>
  <si>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</si>
  <si>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</si>
  <si>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</si>
  <si>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</si>
  <si>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</si>
  <si>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</si>
  <si>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</si>
  <si>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</si>
  <si>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</si>
  <si>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</si>
  <si>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</si>
  <si>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</si>
  <si>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</si>
  <si>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</si>
  <si>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</si>
  <si>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</si>
  <si>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</si>
  <si>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</si>
  <si>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</si>
  <si>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</si>
  <si>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</si>
  <si>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</si>
  <si>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</si>
  <si>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</si>
  <si>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</si>
  <si>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</si>
  <si>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</si>
  <si>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</si>
  <si>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</si>
  <si>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</si>
  <si>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</si>
  <si>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</si>
  <si>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</si>
  <si>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</si>
  <si>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</si>
  <si>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</si>
  <si>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</si>
  <si>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</si>
  <si>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</si>
  <si>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</si>
  <si>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</si>
  <si>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</si>
  <si>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</si>
  <si>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</si>
  <si>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</si>
  <si>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</si>
  <si>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</si>
  <si>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</si>
  <si>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</si>
  <si>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</si>
  <si>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</si>
  <si>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</si>
  <si>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</si>
  <si>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</si>
  <si>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</si>
  <si>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</si>
  <si>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</si>
  <si>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</si>
  <si>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</si>
  <si>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</si>
  <si>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</si>
  <si>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</si>
  <si>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</si>
  <si>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</si>
  <si>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</si>
  <si>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</si>
  <si>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</si>
  <si>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</si>
  <si>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</si>
  <si>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</si>
  <si>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</si>
  <si>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</si>
  <si>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</si>
  <si>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</si>
  <si>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</si>
  <si>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</si>
  <si>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</si>
  <si>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</si>
  <si>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</si>
  <si>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</si>
  <si>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</si>
  <si>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</si>
  <si>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</si>
  <si>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</si>
  <si>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</si>
  <si>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</si>
  <si>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</si>
  <si>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</si>
  <si>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</si>
  <si>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</si>
  <si>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</si>
  <si>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</si>
  <si>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</si>
  <si>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</si>
  <si>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</si>
  <si>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</si>
  <si>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</si>
  <si>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</si>
  <si>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</si>
  <si>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</si>
  <si>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</si>
  <si>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</si>
  <si>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</si>
  <si>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</si>
  <si>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</si>
  <si>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</si>
  <si>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</si>
  <si>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</si>
  <si>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</si>
  <si>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</si>
  <si>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</si>
  <si>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</si>
  <si>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</si>
  <si>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</si>
  <si>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</si>
  <si>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</si>
  <si>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</si>
  <si>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</si>
  <si>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</si>
  <si>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</si>
  <si>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</si>
  <si>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</si>
  <si>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</si>
  <si>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</si>
  <si>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</si>
  <si>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</si>
  <si>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</si>
  <si>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</si>
  <si>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</si>
  <si>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</si>
  <si>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</si>
  <si>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</si>
  <si>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</si>
  <si>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</si>
  <si>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</si>
  <si>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</si>
  <si>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</si>
  <si>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</si>
  <si>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</si>
  <si>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</si>
  <si>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</si>
  <si>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</si>
  <si>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</si>
  <si>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</si>
  <si>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</si>
  <si>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</si>
  <si>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</si>
  <si>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</si>
  <si>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</si>
  <si>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</si>
  <si>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</si>
  <si>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</si>
  <si>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</si>
  <si>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</si>
  <si>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</si>
  <si>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</si>
  <si>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</si>
  <si>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</si>
  <si>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</si>
  <si>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</si>
  <si>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</si>
  <si>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</si>
  <si>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</si>
  <si>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</si>
  <si>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</si>
  <si>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</si>
  <si>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</si>
  <si>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</si>
  <si>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</si>
  <si>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</si>
  <si>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</si>
  <si>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</si>
  <si>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</si>
  <si>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</si>
  <si>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</si>
  <si>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</si>
  <si>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</si>
  <si>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</si>
  <si>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</si>
  <si>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</si>
  <si>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</si>
  <si>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</si>
  <si>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</si>
  <si>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</si>
  <si>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</si>
  <si>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</si>
  <si>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</si>
  <si>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</si>
  <si>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</si>
  <si>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</si>
  <si>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</si>
  <si>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</si>
  <si>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</si>
  <si>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</si>
  <si>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</si>
  <si>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</si>
  <si>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</si>
  <si>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</si>
  <si>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</si>
  <si>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</si>
  <si>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</si>
  <si>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</si>
  <si>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</si>
  <si>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</si>
  <si>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</si>
  <si>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</si>
  <si>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</si>
  <si>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</si>
  <si>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</si>
  <si>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</si>
  <si>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</si>
  <si>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</si>
  <si>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</si>
  <si>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</si>
  <si>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</si>
  <si>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</si>
  <si>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</si>
  <si>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</si>
  <si>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</si>
  <si>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</si>
  <si>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</si>
  <si>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</si>
  <si>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</si>
  <si>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</si>
  <si>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</si>
  <si>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</si>
  <si>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</si>
  <si>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</si>
  <si>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</si>
  <si>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</si>
  <si>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</si>
  <si>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</si>
  <si>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</si>
  <si>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</si>
  <si>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</si>
  <si>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</si>
  <si>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</si>
  <si>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</si>
  <si>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</si>
  <si>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</si>
  <si>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</si>
  <si>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</si>
  <si>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</si>
  <si>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</si>
  <si>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</si>
  <si>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</si>
  <si>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</si>
  <si>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</si>
  <si>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</si>
  <si>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</si>
  <si>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</si>
  <si>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</si>
  <si>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</si>
  <si>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</si>
  <si>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</si>
  <si>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</si>
  <si>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</si>
  <si>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</si>
  <si>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</si>
  <si>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</si>
  <si>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</si>
  <si>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</si>
  <si>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</si>
  <si>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</si>
  <si>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</si>
  <si>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</si>
  <si>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</si>
  <si>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</si>
  <si>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</si>
  <si>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</si>
  <si>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</si>
  <si>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</si>
  <si>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</si>
  <si>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</si>
  <si>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</si>
  <si>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</si>
  <si>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</si>
  <si>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</si>
  <si>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</si>
  <si>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</si>
  <si>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</si>
  <si>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</si>
  <si>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</si>
  <si>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</si>
  <si>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</si>
  <si>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</si>
  <si>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</si>
  <si>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</si>
  <si>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</si>
  <si>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</si>
  <si>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</si>
  <si>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</si>
  <si>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</si>
  <si>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</si>
  <si>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</si>
  <si>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</si>
  <si>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</si>
  <si>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</si>
  <si>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</si>
  <si>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</si>
  <si>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</si>
  <si>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</si>
  <si>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</si>
  <si>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</si>
  <si>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</si>
  <si>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</si>
  <si>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</si>
  <si>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</si>
  <si>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</si>
  <si>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</si>
  <si>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</si>
  <si>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</si>
  <si>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</si>
  <si>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</si>
  <si>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</si>
  <si>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</si>
  <si>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</si>
  <si>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</si>
  <si>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</si>
  <si>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</si>
  <si>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</si>
  <si>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</si>
  <si>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</si>
  <si>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</si>
  <si>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</si>
  <si>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</si>
  <si>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</si>
  <si>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</si>
  <si>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</si>
  <si>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</si>
  <si>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</si>
  <si>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</si>
  <si>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</si>
  <si>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</si>
  <si>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</si>
  <si>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</si>
  <si>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</si>
  <si>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</si>
  <si>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</si>
  <si>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</si>
  <si>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</si>
  <si>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</si>
  <si>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</si>
  <si>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</si>
  <si>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</si>
  <si>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</si>
  <si>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</si>
  <si>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</si>
  <si>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</si>
  <si>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</si>
  <si>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</si>
  <si>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</si>
  <si>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</si>
  <si>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</si>
  <si>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</si>
  <si>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</si>
  <si>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</si>
  <si>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</si>
  <si>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</si>
  <si>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</si>
  <si>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</si>
  <si>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</si>
  <si>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</si>
  <si>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</si>
  <si>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</si>
  <si>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</si>
  <si>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</si>
  <si>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</si>
  <si>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</si>
  <si>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</si>
  <si>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</si>
  <si>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</si>
  <si>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</si>
  <si>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</si>
  <si>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</si>
  <si>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</si>
  <si>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</si>
  <si>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</si>
  <si>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</si>
  <si>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</si>
  <si>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</si>
  <si>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</si>
  <si>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</si>
  <si>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</si>
  <si>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</si>
  <si>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</si>
  <si>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</si>
  <si>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</si>
  <si>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</si>
  <si>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</si>
  <si>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</si>
  <si>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</si>
  <si>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</si>
  <si>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</si>
  <si>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</si>
  <si>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</si>
  <si>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</si>
  <si>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</si>
  <si>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</si>
  <si>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</si>
  <si>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</si>
  <si>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</si>
  <si>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</si>
  <si>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</si>
  <si>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</si>
  <si>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</si>
  <si>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</si>
  <si>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</si>
  <si>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</si>
  <si>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</si>
  <si>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</si>
  <si>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</si>
  <si>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</si>
  <si>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</si>
  <si>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</si>
  <si>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</si>
  <si>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</si>
  <si>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</si>
  <si>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</si>
  <si>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</si>
  <si>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</si>
  <si>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</si>
  <si>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</si>
  <si>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</si>
  <si>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</si>
  <si>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</si>
  <si>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</si>
  <si>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</si>
  <si>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</si>
  <si>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</si>
  <si>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</si>
  <si>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</si>
  <si>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</si>
  <si>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</si>
  <si>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</si>
  <si>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</si>
  <si>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</si>
  <si>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</si>
  <si>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</si>
  <si>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</si>
  <si>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</si>
  <si>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</si>
  <si>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</si>
  <si>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</si>
  <si>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</si>
  <si>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</si>
  <si>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</si>
  <si>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</si>
  <si>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</si>
  <si>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</si>
  <si>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</si>
  <si>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</si>
  <si>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</si>
  <si>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</si>
  <si>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</si>
  <si>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</si>
  <si>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</si>
  <si>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</si>
  <si>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</si>
  <si>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</si>
  <si>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</si>
  <si>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</si>
  <si>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</si>
  <si>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</si>
  <si>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</si>
  <si>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</si>
  <si>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</si>
  <si>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</si>
  <si>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</si>
  <si>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</si>
  <si>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</si>
  <si>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</si>
  <si>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</si>
  <si>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</si>
  <si>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</si>
  <si>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</si>
  <si>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</si>
  <si>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</si>
  <si>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</si>
  <si>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</si>
  <si>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</si>
  <si>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</si>
  <si>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</si>
  <si>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</si>
  <si>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</si>
  <si>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</si>
  <si>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</si>
  <si>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</si>
  <si>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</si>
  <si>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</si>
  <si>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</si>
  <si>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</si>
  <si>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</si>
  <si>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</si>
  <si>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</si>
  <si>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</si>
  <si>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</si>
  <si>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</si>
  <si>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</si>
  <si>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</si>
  <si>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</si>
  <si>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</si>
  <si>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</si>
  <si>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</si>
  <si>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</si>
  <si>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</si>
  <si>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</si>
  <si>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</si>
  <si>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</si>
  <si>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</si>
  <si>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</si>
  <si>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</si>
  <si>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</si>
  <si>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</si>
  <si>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</si>
  <si>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</si>
  <si>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</si>
  <si>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</si>
  <si>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</si>
  <si>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</si>
  <si>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</si>
  <si>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</si>
  <si>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</si>
  <si>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</si>
  <si>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</si>
  <si>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</si>
  <si>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</si>
  <si>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</si>
  <si>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</si>
  <si>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</si>
  <si>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</si>
  <si>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</si>
  <si>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</si>
  <si>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</si>
  <si>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</si>
  <si>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</si>
  <si>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</si>
  <si>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</si>
  <si>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</si>
  <si>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</si>
  <si>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</si>
  <si>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</si>
  <si>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</si>
  <si>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</si>
  <si>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</si>
  <si>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</si>
  <si>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</si>
  <si>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</si>
  <si>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</si>
  <si>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</si>
  <si>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</si>
  <si>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</si>
  <si>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</si>
  <si>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</si>
  <si>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</si>
  <si>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</si>
  <si>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</si>
  <si>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</si>
  <si>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</si>
  <si>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</si>
  <si>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</si>
  <si>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</si>
  <si>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</si>
  <si>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</si>
  <si>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</si>
  <si>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</si>
  <si>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</si>
  <si>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</si>
  <si>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</si>
  <si>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</si>
  <si>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</si>
  <si>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</si>
  <si>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</si>
  <si>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</si>
  <si>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</si>
  <si>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</si>
  <si>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</si>
  <si>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</si>
  <si>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</si>
  <si>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</si>
  <si>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</si>
  <si>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</si>
  <si>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</si>
  <si>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</si>
  <si>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</si>
  <si>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</si>
  <si>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</si>
  <si>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</si>
  <si>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</si>
  <si>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</si>
  <si>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</si>
  <si>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</si>
  <si>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</si>
  <si>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</si>
  <si>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</si>
  <si>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</si>
  <si>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</si>
  <si>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</si>
  <si>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</si>
  <si>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</si>
  <si>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</si>
  <si>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</si>
  <si>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</si>
  <si>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</si>
  <si>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</si>
  <si>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</si>
  <si>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</si>
  <si>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</si>
  <si>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</si>
  <si>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</si>
  <si>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</si>
  <si>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</si>
  <si>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</si>
  <si>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</si>
  <si>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</si>
  <si>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</si>
  <si>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</si>
  <si>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</si>
  <si>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</si>
  <si>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</si>
  <si>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</si>
  <si>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</si>
  <si>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</si>
  <si>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</si>
  <si>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</si>
  <si>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</si>
  <si>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</si>
  <si>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</si>
  <si>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</si>
  <si>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</si>
  <si>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</si>
  <si>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</si>
  <si>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</si>
  <si>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</si>
  <si>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</si>
  <si>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</si>
  <si>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</si>
  <si>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</si>
  <si>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</si>
  <si>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</si>
  <si>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</si>
  <si>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</si>
  <si>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</si>
  <si>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</si>
  <si>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</si>
  <si>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</si>
  <si>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</si>
  <si>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</si>
  <si>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</si>
  <si>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</si>
  <si>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</si>
  <si>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</si>
  <si>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</si>
  <si>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</si>
  <si>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</si>
  <si>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</si>
  <si>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</si>
  <si>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</si>
  <si>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</si>
  <si>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</si>
  <si>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</si>
  <si>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</si>
  <si>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</si>
  <si>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</si>
  <si>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</si>
  <si>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</si>
  <si>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</si>
  <si>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</si>
  <si>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</si>
  <si>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</si>
  <si>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</si>
  <si>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</si>
  <si>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</si>
  <si>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</si>
  <si>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</si>
  <si>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</si>
  <si>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</si>
  <si>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</si>
  <si>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</si>
  <si>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</si>
  <si>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</si>
  <si>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</si>
  <si>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</si>
  <si>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</si>
  <si>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</si>
  <si>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</si>
  <si>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</si>
  <si>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</si>
  <si>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</si>
  <si>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</si>
  <si>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</si>
  <si>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</si>
  <si>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</si>
  <si>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</si>
  <si>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</si>
  <si>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</si>
  <si>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</si>
  <si>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</si>
  <si>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</si>
  <si>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</si>
  <si>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</si>
  <si>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</si>
  <si>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</si>
  <si>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</si>
  <si>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</si>
  <si>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</si>
  <si>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</si>
  <si>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</si>
  <si>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</si>
  <si>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</si>
  <si>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</si>
  <si>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</si>
  <si>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</si>
  <si>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</si>
  <si>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</si>
  <si>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</si>
  <si>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</si>
  <si>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</si>
  <si>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</si>
  <si>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</si>
  <si>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</si>
  <si>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</si>
  <si>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</si>
  <si>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</si>
  <si>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</si>
  <si>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</si>
  <si>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</si>
  <si>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</si>
  <si>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</si>
  <si>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</si>
  <si>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</si>
  <si>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</si>
  <si>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</si>
  <si>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</si>
  <si>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</si>
  <si>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</si>
  <si>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</si>
  <si>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</si>
  <si>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</si>
  <si>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</si>
  <si>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</si>
  <si>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</si>
  <si>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</si>
  <si>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</si>
  <si>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</si>
  <si>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</si>
  <si>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</si>
  <si>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</si>
  <si>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</si>
  <si>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</si>
  <si>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</si>
  <si>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</si>
  <si>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</si>
  <si>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</si>
  <si>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</si>
  <si>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</si>
  <si>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</si>
  <si>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</si>
  <si>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</si>
  <si>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</si>
  <si>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</si>
  <si>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</si>
  <si>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</si>
  <si>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</si>
  <si>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</si>
  <si>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</si>
  <si>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</si>
  <si>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</si>
  <si>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</si>
  <si>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</si>
  <si>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</si>
  <si>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</si>
  <si>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</si>
  <si>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</si>
  <si>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</si>
  <si>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</si>
  <si>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</si>
  <si>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</si>
  <si>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</si>
  <si>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</si>
  <si>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</si>
  <si>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</si>
  <si>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</si>
  <si>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</si>
  <si>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</si>
  <si>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</si>
  <si>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</si>
  <si>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</si>
  <si>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</si>
  <si>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</si>
  <si>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</si>
  <si>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</si>
  <si>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</si>
  <si>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</si>
  <si>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</si>
  <si>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</si>
  <si>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</si>
  <si>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</si>
  <si>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</si>
  <si>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</si>
  <si>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</si>
  <si>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</si>
  <si>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</si>
  <si>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</si>
  <si>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</si>
  <si>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</si>
  <si>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</si>
  <si>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</si>
  <si>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</si>
  <si>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</si>
  <si>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</si>
  <si>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</si>
  <si>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</si>
  <si>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</si>
  <si>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</si>
  <si>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</si>
  <si>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</si>
  <si>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</si>
  <si>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</si>
  <si>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</si>
  <si>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</si>
  <si>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</si>
  <si>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</si>
  <si>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</si>
  <si>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</si>
  <si>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</si>
  <si>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</si>
  <si>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</si>
  <si>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</si>
  <si>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</si>
  <si>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</si>
  <si>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</si>
  <si>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</si>
  <si>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</si>
  <si>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</si>
  <si>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</si>
  <si>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</si>
  <si>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</si>
  <si>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</si>
  <si>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</si>
  <si>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</si>
  <si>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</si>
  <si>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</si>
  <si>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</si>
  <si>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</si>
  <si>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</si>
  <si>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</si>
  <si>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</si>
  <si>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</si>
  <si>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</si>
  <si>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</si>
  <si>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</si>
  <si>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</si>
  <si>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</si>
  <si>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</si>
  <si>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</si>
  <si>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</si>
  <si>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</si>
  <si>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</si>
  <si>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</si>
  <si>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</si>
  <si>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</si>
  <si>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</si>
  <si>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</si>
  <si>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</si>
  <si>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</si>
  <si>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</si>
  <si>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</si>
  <si>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</si>
  <si>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</si>
  <si>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</si>
  <si>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</si>
  <si>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</si>
  <si>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</si>
  <si>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</si>
  <si>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</si>
  <si>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</si>
  <si>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</si>
  <si>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</si>
  <si>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</si>
  <si>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</si>
  <si>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</si>
  <si>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</si>
  <si>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</si>
  <si>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</si>
  <si>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</si>
  <si>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</si>
  <si>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</si>
  <si>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</si>
  <si>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</si>
  <si>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</si>
  <si>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</si>
  <si>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</si>
  <si>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</si>
  <si>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</si>
  <si>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</si>
  <si>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</si>
  <si>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</si>
  <si>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</si>
  <si>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</si>
  <si>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</si>
  <si>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</si>
  <si>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</si>
  <si>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</si>
  <si>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</si>
  <si>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</si>
  <si>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</si>
  <si>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</si>
  <si>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</si>
  <si>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</si>
  <si>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</si>
  <si>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</si>
  <si>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</si>
  <si>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</si>
  <si>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</si>
  <si>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</si>
  <si>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</si>
  <si>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</si>
  <si>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</si>
  <si>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</si>
  <si>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</si>
  <si>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</si>
  <si>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</si>
  <si>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</si>
  <si>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</si>
  <si>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</si>
  <si>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</si>
  <si>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</si>
  <si>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</si>
  <si>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</si>
  <si>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</si>
  <si>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</si>
  <si>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</si>
  <si>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</si>
  <si>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</si>
  <si>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</si>
  <si>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</si>
  <si>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</si>
  <si>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</si>
  <si>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</si>
  <si>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</si>
  <si>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</si>
  <si>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</si>
  <si>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</si>
  <si>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</si>
  <si>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</si>
  <si>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</si>
  <si>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</si>
  <si>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</si>
  <si>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</si>
  <si>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</si>
  <si>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</si>
  <si>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</si>
  <si>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</si>
  <si>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</si>
  <si>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</si>
  <si>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</si>
  <si>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</si>
  <si>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</si>
  <si>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</si>
  <si>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</si>
  <si>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</si>
  <si>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</si>
  <si>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</si>
  <si>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</si>
  <si>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</si>
  <si>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</si>
  <si>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</si>
  <si>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</si>
  <si>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</si>
  <si>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</si>
  <si>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</si>
  <si>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</si>
  <si>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</si>
  <si>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</si>
  <si>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</si>
  <si>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</si>
  <si>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</si>
  <si>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</si>
  <si>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</si>
  <si>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</si>
  <si>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</si>
  <si>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</si>
  <si>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</si>
  <si>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</si>
  <si>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</si>
  <si>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</si>
  <si>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</si>
  <si>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</si>
  <si>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</si>
  <si>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</si>
  <si>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</si>
  <si>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</si>
  <si>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</si>
  <si>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</si>
  <si>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</si>
  <si>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</si>
  <si>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</si>
  <si>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</si>
  <si>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</si>
  <si>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</si>
  <si>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</si>
  <si>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</si>
  <si>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</si>
  <si>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</si>
  <si>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</si>
  <si>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</si>
  <si>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</si>
  <si>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</si>
  <si>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</si>
  <si>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</si>
  <si>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</si>
  <si>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</si>
  <si>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</si>
  <si>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</si>
  <si>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</si>
  <si>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</si>
  <si>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</si>
  <si>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</si>
  <si>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</si>
  <si>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</si>
  <si>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</si>
  <si>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</si>
  <si>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</si>
  <si>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</si>
  <si>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</si>
  <si>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</si>
  <si>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</si>
  <si>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</si>
  <si>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</si>
  <si>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</si>
  <si>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</si>
  <si>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</si>
  <si>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</si>
  <si>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</si>
  <si>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</si>
  <si>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</si>
  <si>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</si>
  <si>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</si>
  <si>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</si>
  <si>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</si>
  <si>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</si>
  <si>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</si>
  <si>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</si>
  <si>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</si>
  <si>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</si>
  <si>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</si>
  <si>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</si>
  <si>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</si>
  <si>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</si>
  <si>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</si>
  <si>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</si>
  <si>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</si>
  <si>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</si>
  <si>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</si>
  <si>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</si>
  <si>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</si>
  <si>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</si>
  <si>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</si>
  <si>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</si>
  <si>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</si>
  <si>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</si>
  <si>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</si>
  <si>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</si>
  <si>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</si>
  <si>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</si>
  <si>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</si>
  <si>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</si>
  <si>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</si>
  <si>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</si>
  <si>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</si>
  <si>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</si>
  <si>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</si>
  <si>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</si>
  <si>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</si>
  <si>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</si>
  <si>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</si>
  <si>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</si>
  <si>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</si>
  <si>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</si>
  <si>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</si>
  <si>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</si>
  <si>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</si>
  <si>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</si>
  <si>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</si>
  <si>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</si>
  <si>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</si>
  <si>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</si>
  <si>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</si>
  <si>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</si>
  <si>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</si>
  <si>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</si>
  <si>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</si>
  <si>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</si>
  <si>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</si>
  <si>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</si>
  <si>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</si>
  <si>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</si>
  <si>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</si>
  <si>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</si>
  <si>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</si>
  <si>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</si>
  <si>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</si>
  <si>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</si>
  <si>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</si>
  <si>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</si>
  <si>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</si>
  <si>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</si>
  <si>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</si>
  <si>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</si>
  <si>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</si>
  <si>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</si>
  <si>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</si>
  <si>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</si>
  <si>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</si>
  <si>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</si>
  <si>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</si>
  <si>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</si>
  <si>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</si>
  <si>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</si>
  <si>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</si>
  <si>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</si>
  <si>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</si>
  <si>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</si>
  <si>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</si>
  <si>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</si>
  <si>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</si>
  <si>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</si>
  <si>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</si>
  <si>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</si>
  <si>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</si>
  <si>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</si>
  <si>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</si>
  <si>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</si>
  <si>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</si>
  <si>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</si>
  <si>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</si>
  <si>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</si>
  <si>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</si>
  <si>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</si>
  <si>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</si>
  <si>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</si>
  <si>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</si>
  <si>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</si>
  <si>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</si>
  <si>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</si>
  <si>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</si>
  <si>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</si>
  <si>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</si>
  <si>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</si>
  <si>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</si>
  <si>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</si>
  <si>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</si>
  <si>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</si>
  <si>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</si>
  <si>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</si>
  <si>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</si>
  <si>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</si>
  <si>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</si>
  <si>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</si>
  <si>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</si>
  <si>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</si>
  <si>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</si>
  <si>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</si>
  <si>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</si>
  <si>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</si>
  <si>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</si>
  <si>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</si>
  <si>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</si>
  <si>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</si>
  <si>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</si>
  <si>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</si>
  <si>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</si>
  <si>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</si>
  <si>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</si>
  <si>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</si>
  <si>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</si>
  <si>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</si>
  <si>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</si>
  <si>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</si>
  <si>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</si>
  <si>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</si>
  <si>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</si>
  <si>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</si>
  <si>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</si>
  <si>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</si>
  <si>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</si>
  <si>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</si>
  <si>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</si>
  <si>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</si>
  <si>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</si>
  <si>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</si>
  <si>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</si>
  <si>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</si>
  <si>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</si>
  <si>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</si>
  <si>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</si>
  <si>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</si>
  <si>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</si>
  <si>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</si>
  <si>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</si>
  <si>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</si>
  <si>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</si>
  <si>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</si>
  <si>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</si>
  <si>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</si>
  <si>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</si>
  <si>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</si>
  <si>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</si>
  <si>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</si>
  <si>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</si>
  <si>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</si>
  <si>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</si>
  <si>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</si>
  <si>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</si>
  <si>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</si>
  <si>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</si>
  <si>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</si>
  <si>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</si>
  <si>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</si>
  <si>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</si>
  <si>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</si>
  <si>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</si>
  <si>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</si>
  <si>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</si>
  <si>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</si>
  <si>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</si>
  <si>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</si>
  <si>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</si>
  <si>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</si>
  <si>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</si>
  <si>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</si>
  <si>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</si>
  <si>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</si>
  <si>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</si>
  <si>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</si>
  <si>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</si>
  <si>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</si>
  <si>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</si>
  <si>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</si>
  <si>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</si>
  <si>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</si>
  <si>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</si>
  <si>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</si>
  <si>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</si>
  <si>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</si>
  <si>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</si>
  <si>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</si>
  <si>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</si>
  <si>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</si>
  <si>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</si>
  <si>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</si>
  <si>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</si>
  <si>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</si>
  <si>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</si>
  <si>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</si>
  <si>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</si>
  <si>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</si>
  <si>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</si>
  <si>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</si>
  <si>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</si>
  <si>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</si>
  <si>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</si>
  <si>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</si>
  <si>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</si>
  <si>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</si>
  <si>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</si>
  <si>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</si>
  <si>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</si>
  <si>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</si>
  <si>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</si>
  <si>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</si>
  <si>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</si>
  <si>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</si>
  <si>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</si>
  <si>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</si>
  <si>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</si>
  <si>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</si>
  <si>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</si>
  <si>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</si>
  <si>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</si>
  <si>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</si>
  <si>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</si>
  <si>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</si>
  <si>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</si>
  <si>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</si>
  <si>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</si>
  <si>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</si>
  <si>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</si>
  <si>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</si>
  <si>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</si>
  <si>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</si>
  <si>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</si>
  <si>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</si>
  <si>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</si>
  <si>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</si>
  <si>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</si>
  <si>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</si>
  <si>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</si>
  <si>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</si>
  <si>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</si>
  <si>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</si>
  <si>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</si>
  <si>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</si>
  <si>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</si>
  <si>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</si>
  <si>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</si>
  <si>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</si>
  <si>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</si>
  <si>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</si>
  <si>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</si>
  <si>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</si>
  <si>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</si>
  <si>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</si>
  <si>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</si>
  <si>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</si>
  <si>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</si>
  <si>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</si>
  <si>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</si>
  <si>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</si>
  <si>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</si>
  <si>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</si>
  <si>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</si>
  <si>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</si>
  <si>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</si>
  <si>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</si>
  <si>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</si>
  <si>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</si>
  <si>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</si>
  <si>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</si>
  <si>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</si>
  <si>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</si>
  <si>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</si>
  <si>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</si>
  <si>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</si>
  <si>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</si>
  <si>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</si>
  <si>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</si>
  <si>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</si>
  <si>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</si>
  <si>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</si>
  <si>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</si>
  <si>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</si>
  <si>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</si>
  <si>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</si>
  <si>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</si>
  <si>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</si>
  <si>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</si>
  <si>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</si>
  <si>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</si>
  <si>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</si>
  <si>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</si>
  <si>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</si>
  <si>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</si>
  <si>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</si>
  <si>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</si>
  <si>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</si>
  <si>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</si>
  <si>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</si>
  <si>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</si>
  <si>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</si>
  <si>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</si>
  <si>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</si>
  <si>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</si>
  <si>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</si>
  <si>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</si>
  <si>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</si>
  <si>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</si>
  <si>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</si>
  <si>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</si>
  <si>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</si>
  <si>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</si>
  <si>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</si>
  <si>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</si>
  <si>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</si>
  <si>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</si>
  <si>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</si>
  <si>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</si>
  <si>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</si>
  <si>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</si>
  <si>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</si>
  <si>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</si>
  <si>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</si>
  <si>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</si>
  <si>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</si>
  <si>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</si>
  <si>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</si>
  <si>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</si>
  <si>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</si>
  <si>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</si>
  <si>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</si>
  <si>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</si>
  <si>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</si>
  <si>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</si>
  <si>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</si>
  <si>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</si>
  <si>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</si>
  <si>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</si>
  <si>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</si>
  <si>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</si>
  <si>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</si>
  <si>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</si>
  <si>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</si>
  <si>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</si>
  <si>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</si>
  <si>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</si>
  <si>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</si>
  <si>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</si>
  <si>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</si>
  <si>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</si>
  <si>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</si>
  <si>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</si>
  <si>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</si>
  <si>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</si>
  <si>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</si>
  <si>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</si>
  <si>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</si>
  <si>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</si>
  <si>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</si>
  <si>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</si>
  <si>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</si>
  <si>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</si>
  <si>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</si>
  <si>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</si>
  <si>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</si>
  <si>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</si>
  <si>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</si>
  <si>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</si>
  <si>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</si>
  <si>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</si>
  <si>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</si>
  <si>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</si>
  <si>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</si>
  <si>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</si>
  <si>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</si>
  <si>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</si>
  <si>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</si>
  <si>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</si>
  <si>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</si>
  <si>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</si>
  <si>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</si>
  <si>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</si>
  <si>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</si>
  <si>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</si>
  <si>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</si>
  <si>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</si>
  <si>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</si>
  <si>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</si>
  <si>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</si>
  <si>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</si>
  <si>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</si>
  <si>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</si>
  <si>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</si>
  <si>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</si>
  <si>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</si>
  <si>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</si>
  <si>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</si>
  <si>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</si>
  <si>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</si>
  <si>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</si>
  <si>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</si>
  <si>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</si>
  <si>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</si>
  <si>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</si>
  <si>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</si>
  <si>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</si>
  <si>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</si>
  <si>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</si>
  <si>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</si>
  <si>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</si>
  <si>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</si>
  <si>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</si>
  <si>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</si>
  <si>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</si>
  <si>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</si>
  <si>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</si>
  <si>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</si>
  <si>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</si>
  <si>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</si>
  <si>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</si>
  <si>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</si>
  <si>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</si>
  <si>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</si>
  <si>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</si>
  <si>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</si>
  <si>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</si>
  <si>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</si>
  <si>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</si>
  <si>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</si>
  <si>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</si>
  <si>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</si>
  <si>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</si>
  <si>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</si>
  <si>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</si>
  <si>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</si>
  <si>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</si>
  <si>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</si>
  <si>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</si>
  <si>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</si>
  <si>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</si>
  <si>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</si>
  <si>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</si>
  <si>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</si>
  <si>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</si>
  <si>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</si>
  <si>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</si>
  <si>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</si>
  <si>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</si>
  <si>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</si>
  <si>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</si>
  <si>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</si>
  <si>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</si>
  <si>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</si>
  <si>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</si>
  <si>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</si>
  <si>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</si>
  <si>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</si>
  <si>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</si>
  <si>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</si>
  <si>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</si>
  <si>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</si>
  <si>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</si>
  <si>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</si>
  <si>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</si>
  <si>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</si>
  <si>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</si>
  <si>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</si>
  <si>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</si>
  <si>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</si>
  <si>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</si>
  <si>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</si>
  <si>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</si>
  <si>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</si>
  <si>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</si>
  <si>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</si>
  <si>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</si>
  <si>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</si>
  <si>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</si>
  <si>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</si>
  <si>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</si>
  <si>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</si>
  <si>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</si>
  <si>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</si>
  <si>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</si>
  <si>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</si>
  <si>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</si>
  <si>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</si>
  <si>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</si>
  <si>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</si>
  <si>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</si>
  <si>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</si>
  <si>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</si>
  <si>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</si>
  <si>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</si>
  <si>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</si>
  <si>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</si>
  <si>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</si>
  <si>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</si>
  <si>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</si>
  <si>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</si>
  <si>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</si>
  <si>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</si>
  <si>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</si>
  <si>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</si>
  <si>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</si>
  <si>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</si>
  <si>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</si>
  <si>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</si>
  <si>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</si>
  <si>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</si>
  <si>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</si>
  <si>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</si>
  <si>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</si>
  <si>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</si>
  <si>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</si>
  <si>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</si>
  <si>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</si>
  <si>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</si>
  <si>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</si>
  <si>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</si>
  <si>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</si>
  <si>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</si>
  <si>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</si>
  <si>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</si>
  <si>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</si>
  <si>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</si>
  <si>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</si>
  <si>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</si>
  <si>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</si>
  <si>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</si>
  <si>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</si>
  <si>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</si>
  <si>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</si>
  <si>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</si>
  <si>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</si>
  <si>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</si>
  <si>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</si>
  <si>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</si>
  <si>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</si>
  <si>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</si>
  <si>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</si>
  <si>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</si>
  <si>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</si>
  <si>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</si>
  <si>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</si>
  <si>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</si>
  <si>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</si>
  <si>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</si>
  <si>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</si>
  <si>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</si>
  <si>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</si>
  <si>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</si>
  <si>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</si>
  <si>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</si>
  <si>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</si>
  <si>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</si>
  <si>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</si>
  <si>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</si>
  <si>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</si>
  <si>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</si>
  <si>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</si>
  <si>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</si>
  <si>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</si>
  <si>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</si>
  <si>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</si>
  <si>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</si>
  <si>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</si>
  <si>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</si>
  <si>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</si>
  <si>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</si>
  <si>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</si>
  <si>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</si>
  <si>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</si>
  <si>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</si>
  <si>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</si>
  <si>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</si>
  <si>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</si>
  <si>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</si>
  <si>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</si>
  <si>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</si>
  <si>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</si>
  <si>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</si>
  <si>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</si>
  <si>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</si>
  <si>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</si>
  <si>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</si>
  <si>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</si>
  <si>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</si>
  <si>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</si>
  <si>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</si>
  <si>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</si>
  <si>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</si>
  <si>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</si>
  <si>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</si>
  <si>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</si>
  <si>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</si>
  <si>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</si>
  <si>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</si>
  <si>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</si>
  <si>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</si>
  <si>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</si>
  <si>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</si>
  <si>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</si>
  <si>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</si>
  <si>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</si>
  <si>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</si>
  <si>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</si>
  <si>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</si>
  <si>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</si>
  <si>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</si>
  <si>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</si>
  <si>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</si>
  <si>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</si>
  <si>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</si>
  <si>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</si>
  <si>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</si>
  <si>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</si>
  <si>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</si>
  <si>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</si>
  <si>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</si>
  <si>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</si>
  <si>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</si>
  <si>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</si>
  <si>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</si>
  <si>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</si>
  <si>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</si>
  <si>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</si>
  <si>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</si>
  <si>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</si>
  <si>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</si>
  <si>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</si>
  <si>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</si>
  <si>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</si>
  <si>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</si>
  <si>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</si>
  <si>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</si>
  <si>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</si>
  <si>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</si>
  <si>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</si>
  <si>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</si>
  <si>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</si>
  <si>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</si>
  <si>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</si>
  <si>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</si>
  <si>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</si>
  <si>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</si>
  <si>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</si>
  <si>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</si>
  <si>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</si>
  <si>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</si>
  <si>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</si>
  <si>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</si>
  <si>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</si>
  <si>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</si>
  <si>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</si>
  <si>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</si>
  <si>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</si>
  <si>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</si>
  <si>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</si>
  <si>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</si>
  <si>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</si>
  <si>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</si>
  <si>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</si>
  <si>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</si>
  <si>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</si>
  <si>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</si>
  <si>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</si>
  <si>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</si>
  <si>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</si>
  <si>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</si>
  <si>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</si>
  <si>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</si>
  <si>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</si>
  <si>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</si>
  <si>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</si>
  <si>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</si>
  <si>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</si>
  <si>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</si>
  <si>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</si>
  <si>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</si>
  <si>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</si>
  <si>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</si>
  <si>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</si>
  <si>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</si>
  <si>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</si>
  <si>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</si>
  <si>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</si>
  <si>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</si>
  <si>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</si>
  <si>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</si>
  <si>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</si>
  <si>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</si>
  <si>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</si>
  <si>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</si>
  <si>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</si>
  <si>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</si>
  <si>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</si>
  <si>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</si>
  <si>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</si>
  <si>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</si>
  <si>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</si>
  <si>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</si>
  <si>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</si>
  <si>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</si>
  <si>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</si>
  <si>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</si>
  <si>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</si>
  <si>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</si>
  <si>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</si>
  <si>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</si>
  <si>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</si>
  <si>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</si>
  <si>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</si>
  <si>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</si>
  <si>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</si>
  <si>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</si>
  <si>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</si>
  <si>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</si>
  <si>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</si>
  <si>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</si>
  <si>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</si>
  <si>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</si>
  <si>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</si>
  <si>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</si>
  <si>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</si>
  <si>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</si>
  <si>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</si>
  <si>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</si>
  <si>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</si>
  <si>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</si>
  <si>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</si>
  <si>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</si>
  <si>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</si>
  <si>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</si>
  <si>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</si>
  <si>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</si>
  <si>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</si>
  <si>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</si>
  <si>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</si>
  <si>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</si>
  <si>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</si>
  <si>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</si>
  <si>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</si>
  <si>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</si>
  <si>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</si>
  <si>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</si>
  <si>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</si>
  <si>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</si>
  <si>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</si>
  <si>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</si>
  <si>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</si>
  <si>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</si>
  <si>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</si>
  <si>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</si>
  <si>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</si>
  <si>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</si>
  <si>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</si>
  <si>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</si>
  <si>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</si>
  <si>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</si>
  <si>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</si>
  <si>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</si>
  <si>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</si>
  <si>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</si>
  <si>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</si>
  <si>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</si>
  <si>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</si>
  <si>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</si>
  <si>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</si>
  <si>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</si>
  <si>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</si>
  <si>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</si>
  <si>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</si>
  <si>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</si>
  <si>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</si>
  <si>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</si>
  <si>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</si>
  <si>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</si>
  <si>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</si>
  <si>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</si>
  <si>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</si>
  <si>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</si>
  <si>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</si>
  <si>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</si>
  <si>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</si>
  <si>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</si>
  <si>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</si>
  <si>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</si>
  <si>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</si>
  <si>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</si>
  <si>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</si>
  <si>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</si>
  <si>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</si>
  <si>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</si>
  <si>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</si>
  <si>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</si>
  <si>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</si>
  <si>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</si>
  <si>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</si>
  <si>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</si>
  <si>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</si>
  <si>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</si>
  <si>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</si>
  <si>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</si>
  <si>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</si>
  <si>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</si>
  <si>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</si>
  <si>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</si>
  <si>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</si>
  <si>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</si>
  <si>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</si>
  <si>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</si>
  <si>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</si>
  <si>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</si>
  <si>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</si>
  <si>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</si>
  <si>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</si>
  <si>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</si>
  <si>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</si>
  <si>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</si>
  <si>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</si>
  <si>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</si>
  <si>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</si>
  <si>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</si>
  <si>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</si>
  <si>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</si>
  <si>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</si>
  <si>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</si>
  <si>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</si>
  <si>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</si>
  <si>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</si>
  <si>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</si>
  <si>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</si>
  <si>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</si>
  <si>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</si>
  <si>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</si>
  <si>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</si>
  <si>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</si>
  <si>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</si>
  <si>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</si>
  <si>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</si>
  <si>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</si>
  <si>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</si>
  <si>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</si>
  <si>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</si>
  <si>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</si>
  <si>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</si>
  <si>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</si>
  <si>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</si>
  <si>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</si>
  <si>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</si>
  <si>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</si>
  <si>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</si>
  <si>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</si>
  <si>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</si>
  <si>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</si>
  <si>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</si>
  <si>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</si>
  <si>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</si>
  <si>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</si>
  <si>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</si>
  <si>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</si>
  <si>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</si>
  <si>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</si>
  <si>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</si>
  <si>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</si>
  <si>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</si>
  <si>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</si>
  <si>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</si>
  <si>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</si>
  <si>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</si>
  <si>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</si>
  <si>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</si>
  <si>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</si>
  <si>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</si>
  <si>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</si>
  <si>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</si>
  <si>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</si>
  <si>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</si>
  <si>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</si>
  <si>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</si>
  <si>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</si>
  <si>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</si>
  <si>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</si>
  <si>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</si>
  <si>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</si>
  <si>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</si>
  <si>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</si>
  <si>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</si>
  <si>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</si>
  <si>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</si>
  <si>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</si>
  <si>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</si>
  <si>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</si>
  <si>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</si>
  <si>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</si>
  <si>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</si>
  <si>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</si>
  <si>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</si>
  <si>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</si>
  <si>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</si>
  <si>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</si>
  <si>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</si>
  <si>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</si>
  <si>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</si>
  <si>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</si>
  <si>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</si>
  <si>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</si>
  <si>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</si>
  <si>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</si>
  <si>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</si>
  <si>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</si>
  <si>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</si>
  <si>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</si>
  <si>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</si>
  <si>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</si>
  <si>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</si>
  <si>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</si>
  <si>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</si>
  <si>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</si>
  <si>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</si>
  <si>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</si>
  <si>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</si>
  <si>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</si>
  <si>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</si>
  <si>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</si>
  <si>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</si>
  <si>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</si>
  <si>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</si>
  <si>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</si>
  <si>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</si>
  <si>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</si>
  <si>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</si>
  <si>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</si>
  <si>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</si>
  <si>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</si>
  <si>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</si>
  <si>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</si>
  <si>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</si>
  <si>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</si>
  <si>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</si>
  <si>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</si>
  <si>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</si>
  <si>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</si>
  <si>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</si>
  <si>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</si>
  <si>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</si>
  <si>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</si>
  <si>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</si>
  <si>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</si>
  <si>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</si>
  <si>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</si>
  <si>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</si>
  <si>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</si>
  <si>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</si>
  <si>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</si>
  <si>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</si>
  <si>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</si>
  <si>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</si>
  <si>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</si>
  <si>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</si>
  <si>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</si>
  <si>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</si>
  <si>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</si>
  <si>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</si>
  <si>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</si>
  <si>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</si>
  <si>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</si>
  <si>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</si>
  <si>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</si>
  <si>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</si>
  <si>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</si>
  <si>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</si>
  <si>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</si>
  <si>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</si>
  <si>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</si>
  <si>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</si>
  <si>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</si>
  <si>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</si>
  <si>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</si>
  <si>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</si>
  <si>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</si>
  <si>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</si>
  <si>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</si>
  <si>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</si>
  <si>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</si>
  <si>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</si>
  <si>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</si>
  <si>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</si>
  <si>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</si>
  <si>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</si>
  <si>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</si>
  <si>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</si>
  <si>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</si>
  <si>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</si>
  <si>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</si>
  <si>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</si>
  <si>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</si>
  <si>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</si>
  <si>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</si>
  <si>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</si>
  <si>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</si>
  <si>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</si>
  <si>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</si>
  <si>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</si>
  <si>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</si>
  <si>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</si>
  <si>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</si>
  <si>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</si>
  <si>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</si>
  <si>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</si>
  <si>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</si>
  <si>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</si>
  <si>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</si>
  <si>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</si>
  <si>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</si>
  <si>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</si>
  <si>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</si>
  <si>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</si>
  <si>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</si>
  <si>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</si>
  <si>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</si>
  <si>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</si>
  <si>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</si>
  <si>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</si>
  <si>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</si>
  <si>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</si>
  <si>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</si>
  <si>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</si>
  <si>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</si>
  <si>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</si>
  <si>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</si>
  <si>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</si>
  <si>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</si>
  <si>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</si>
  <si>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</si>
  <si>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</si>
  <si>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</si>
  <si>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</si>
  <si>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</si>
  <si>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</si>
  <si>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</si>
  <si>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</si>
  <si>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</si>
  <si>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</si>
  <si>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</si>
  <si>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</si>
  <si>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</si>
  <si>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</si>
  <si>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</si>
  <si>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</si>
  <si>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</si>
  <si>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</si>
  <si>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</si>
  <si>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</si>
  <si>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</si>
  <si>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</si>
  <si>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</si>
  <si>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</si>
  <si>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</si>
  <si>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</si>
  <si>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</si>
  <si>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</si>
  <si>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</si>
  <si>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</si>
  <si>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</si>
  <si>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</si>
  <si>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</si>
  <si>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</si>
  <si>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</si>
  <si>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</si>
  <si>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</si>
  <si>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</si>
  <si>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</si>
  <si>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</si>
  <si>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</si>
  <si>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</si>
  <si>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</si>
  <si>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</si>
  <si>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</si>
  <si>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</si>
  <si>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</si>
  <si>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</si>
  <si>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</si>
  <si>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</si>
  <si>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</si>
  <si>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</si>
  <si>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</si>
  <si>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</si>
  <si>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</si>
  <si>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</si>
  <si>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</si>
  <si>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</si>
  <si>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</si>
  <si>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</si>
  <si>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</si>
  <si>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</si>
  <si>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</si>
  <si>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</si>
  <si>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</si>
  <si>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</si>
  <si>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</si>
  <si>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</si>
  <si>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</si>
  <si>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</si>
  <si>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</si>
  <si>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</si>
  <si>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</si>
  <si>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</si>
  <si>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</si>
  <si>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</si>
  <si>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</si>
  <si>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</si>
  <si>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</si>
  <si>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</si>
  <si>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</si>
  <si>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</si>
  <si>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</si>
  <si>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</si>
  <si>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</si>
  <si>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</si>
  <si>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</si>
  <si>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</si>
  <si>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</si>
  <si>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</si>
  <si>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</si>
  <si>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</si>
  <si>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</si>
  <si>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</si>
  <si>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</si>
  <si>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</si>
  <si>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</si>
  <si>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</si>
  <si>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</si>
  <si>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</si>
  <si>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</si>
  <si>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</si>
  <si>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</si>
  <si>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</si>
  <si>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</si>
  <si>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</si>
  <si>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</si>
  <si>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</si>
  <si>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</si>
  <si>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</si>
  <si>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</si>
  <si>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</si>
  <si>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</si>
  <si>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</si>
  <si>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</si>
  <si>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</si>
  <si>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</si>
  <si>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</si>
  <si>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</si>
  <si>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</si>
  <si>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</si>
  <si>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</si>
  <si>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</si>
  <si>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</si>
  <si>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</si>
  <si>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</si>
  <si>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</si>
  <si>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</si>
  <si>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</si>
  <si>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</si>
  <si>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</si>
  <si>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</si>
  <si>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</si>
  <si>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</si>
  <si>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</si>
  <si>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</si>
  <si>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</si>
  <si>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</si>
  <si>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</si>
  <si>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</si>
  <si>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</si>
  <si>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</si>
  <si>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</si>
  <si>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</si>
  <si>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</si>
  <si>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</si>
  <si>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</si>
  <si>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</si>
  <si>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</si>
  <si>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</si>
  <si>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</si>
  <si>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</si>
  <si>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</si>
  <si>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</si>
  <si>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</si>
  <si>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</si>
  <si>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</si>
  <si>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</si>
  <si>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</si>
  <si>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</si>
  <si>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</si>
  <si>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</si>
  <si>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</si>
  <si>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</si>
  <si>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</si>
  <si>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</si>
  <si>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</si>
  <si>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</si>
  <si>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</si>
  <si>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</si>
  <si>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</si>
  <si>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</si>
  <si>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</si>
  <si>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</si>
  <si>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</si>
  <si>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</si>
  <si>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</si>
  <si>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</si>
  <si>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</si>
  <si>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</si>
  <si>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</si>
  <si>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</si>
  <si>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</si>
  <si>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</si>
  <si>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</si>
  <si>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</si>
  <si>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</si>
  <si>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</si>
  <si>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</si>
  <si>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</si>
  <si>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</si>
  <si>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</si>
  <si>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</si>
  <si>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</si>
  <si>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</si>
  <si>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</si>
  <si>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</si>
  <si>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</si>
  <si>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</si>
  <si>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</si>
  <si>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</si>
  <si>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</si>
  <si>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</si>
  <si>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</si>
  <si>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</si>
  <si>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</si>
  <si>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</si>
  <si>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</si>
  <si>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</si>
  <si>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</si>
  <si>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</si>
  <si>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</si>
  <si>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</si>
  <si>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</si>
  <si>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</si>
  <si>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</si>
  <si>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</si>
  <si>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</si>
  <si>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</si>
  <si>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</si>
  <si>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</si>
  <si>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</si>
  <si>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</si>
  <si>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</si>
  <si>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</si>
  <si>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</si>
  <si>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</si>
  <si>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</si>
  <si>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</si>
  <si>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</si>
  <si>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</si>
  <si>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</si>
  <si>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</si>
  <si>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</si>
  <si>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</si>
  <si>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</si>
  <si>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</si>
  <si>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</si>
  <si>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</si>
  <si>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</si>
  <si>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</si>
  <si>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</si>
  <si>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</si>
  <si>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</si>
  <si>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</si>
  <si>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</si>
  <si>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</si>
  <si>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</si>
  <si>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</si>
  <si>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</si>
  <si>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</si>
  <si>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</si>
  <si>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</si>
  <si>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</si>
  <si>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</si>
  <si>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</si>
  <si>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</si>
  <si>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</si>
  <si>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</si>
  <si>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</si>
  <si>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</si>
  <si>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</si>
  <si>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</si>
  <si>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</si>
  <si>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</si>
  <si>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</si>
  <si>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</si>
  <si>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</si>
  <si>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</si>
  <si>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</si>
  <si>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</si>
  <si>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</si>
  <si>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</si>
  <si>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</si>
  <si>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</si>
  <si>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</si>
  <si>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</si>
  <si>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</si>
  <si>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</si>
  <si>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</si>
  <si>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</si>
  <si>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</si>
  <si>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</si>
  <si>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</si>
  <si>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</si>
  <si>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</si>
  <si>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</si>
  <si>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</si>
  <si>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</si>
  <si>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</si>
  <si>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</si>
  <si>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</si>
  <si>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</si>
  <si>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</si>
  <si>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</si>
  <si>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</si>
  <si>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</si>
  <si>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</si>
  <si>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</si>
  <si>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</si>
  <si>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</si>
  <si>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</si>
  <si>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</si>
  <si>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</si>
  <si>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</si>
  <si>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</si>
  <si>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</si>
  <si>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</si>
  <si>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</si>
  <si>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</si>
  <si>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</si>
  <si>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</si>
  <si>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</si>
  <si>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</si>
  <si>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</si>
  <si>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</si>
  <si>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</si>
  <si>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</si>
  <si>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</si>
  <si>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</si>
  <si>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</si>
  <si>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</si>
  <si>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</si>
  <si>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</si>
  <si>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</si>
  <si>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</si>
  <si>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</si>
  <si>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</si>
  <si>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</si>
  <si>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</si>
  <si>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</si>
  <si>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</si>
  <si>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</si>
  <si>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</si>
  <si>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</si>
  <si>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</si>
  <si>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</si>
  <si>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</si>
  <si>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</si>
  <si>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</si>
  <si>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</si>
  <si>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</si>
  <si>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</si>
  <si>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</si>
  <si>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</si>
  <si>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</si>
  <si>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</si>
  <si>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</si>
  <si>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</si>
  <si>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</si>
  <si>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</si>
  <si>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</si>
  <si>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</si>
  <si>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</si>
  <si>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</si>
  <si>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</si>
  <si>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</si>
  <si>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</si>
  <si>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</si>
  <si>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</si>
  <si>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</si>
  <si>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</si>
  <si>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</si>
  <si>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</si>
  <si>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</si>
  <si>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</si>
  <si>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</si>
  <si>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</si>
  <si>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</si>
  <si>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</si>
  <si>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</si>
  <si>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</si>
  <si>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</si>
  <si>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</si>
  <si>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</si>
  <si>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</si>
  <si>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</si>
  <si>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</si>
  <si>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</si>
  <si>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</si>
  <si>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</si>
  <si>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</si>
  <si>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</si>
  <si>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</si>
  <si>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</si>
  <si>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</si>
  <si>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</si>
  <si>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</si>
  <si>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</si>
  <si>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</si>
  <si>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</si>
  <si>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</si>
  <si>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</si>
  <si>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</si>
  <si>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</si>
  <si>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</si>
  <si>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</si>
  <si>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</si>
  <si>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</si>
  <si>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</si>
  <si>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</si>
  <si>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</si>
  <si>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</si>
  <si>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</si>
  <si>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</si>
  <si>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</si>
  <si>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</si>
  <si>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</si>
  <si>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</si>
  <si>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</si>
  <si>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</si>
  <si>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</si>
  <si>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</si>
  <si>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</si>
  <si>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</si>
  <si>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</si>
  <si>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</si>
  <si>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</si>
  <si>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</si>
  <si>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</si>
  <si>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</si>
  <si>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</si>
  <si>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</si>
  <si>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</si>
  <si>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</si>
  <si>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</si>
  <si>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</si>
  <si>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</si>
  <si>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</si>
  <si>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</si>
  <si>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</si>
  <si>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</si>
  <si>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</si>
  <si>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</si>
  <si>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</si>
  <si>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</si>
  <si>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</si>
  <si>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</si>
  <si>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</si>
  <si>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</si>
  <si>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</si>
  <si>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</si>
  <si>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</si>
  <si>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</si>
  <si>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</si>
  <si>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</si>
  <si>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</si>
  <si>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</si>
  <si>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</si>
  <si>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</si>
  <si>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</si>
  <si>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</si>
  <si>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</si>
  <si>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</si>
  <si>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</si>
  <si>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</si>
  <si>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</si>
  <si>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</si>
  <si>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</si>
  <si>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</si>
  <si>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</si>
  <si>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</si>
  <si>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</si>
  <si>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</si>
  <si>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</si>
  <si>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</si>
  <si>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</si>
  <si>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</si>
  <si>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</si>
  <si>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</si>
  <si>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</si>
  <si>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</si>
  <si>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</si>
  <si>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</si>
  <si>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</si>
  <si>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</si>
  <si>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</si>
  <si>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</si>
  <si>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</si>
  <si>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</si>
  <si>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</si>
  <si>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</si>
  <si>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</si>
  <si>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</si>
  <si>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</si>
  <si>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</si>
  <si>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</si>
  <si>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</si>
  <si>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</si>
  <si>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</si>
  <si>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</si>
  <si>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</si>
  <si>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</si>
  <si>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</si>
  <si>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</si>
  <si>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</si>
  <si>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</si>
  <si>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</si>
  <si>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</si>
  <si>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</si>
  <si>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</si>
  <si>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</si>
  <si>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</si>
  <si>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</si>
  <si>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</si>
  <si>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</si>
  <si>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</si>
  <si>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</si>
  <si>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</si>
  <si>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</si>
  <si>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</si>
  <si>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</si>
  <si>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</si>
  <si>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</si>
  <si>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</si>
  <si>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</si>
  <si>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</si>
  <si>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</si>
  <si>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</si>
  <si>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</si>
  <si>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</si>
  <si>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</si>
  <si>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</si>
  <si>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</si>
  <si>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</si>
  <si>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</si>
  <si>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</si>
  <si>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</si>
  <si>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</si>
  <si>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</si>
  <si>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</si>
  <si>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</si>
  <si>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</si>
  <si>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</si>
  <si>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</si>
  <si>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</si>
  <si>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</si>
  <si>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</si>
  <si>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</si>
  <si>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</si>
  <si>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</si>
  <si>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</si>
  <si>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</si>
  <si>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</si>
  <si>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</si>
  <si>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</si>
  <si>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</si>
  <si>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</si>
  <si>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</si>
  <si>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</si>
  <si>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</si>
  <si>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</si>
  <si>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</si>
  <si>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</si>
  <si>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</si>
  <si>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</si>
  <si>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</si>
  <si>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</si>
  <si>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</si>
  <si>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</si>
  <si>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</si>
  <si>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</si>
  <si>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</si>
  <si>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</si>
  <si>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</si>
  <si>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</si>
  <si>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</si>
  <si>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</si>
  <si>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</si>
  <si>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</si>
  <si>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</si>
  <si>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</si>
  <si>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</si>
  <si>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</si>
  <si>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</si>
  <si>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</si>
  <si>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</si>
  <si>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</si>
  <si>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</si>
  <si>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</si>
  <si>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</si>
  <si>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</si>
  <si>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</si>
  <si>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</si>
  <si>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</si>
  <si>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</si>
  <si>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</si>
  <si>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</si>
  <si>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</si>
  <si>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</si>
  <si>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</si>
  <si>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</si>
  <si>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</si>
  <si>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</si>
  <si>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</si>
  <si>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</si>
  <si>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</si>
  <si>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</si>
  <si>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</si>
  <si>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</si>
  <si>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</si>
  <si>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</si>
  <si>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</si>
  <si>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</si>
  <si>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</si>
  <si>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</si>
  <si>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</si>
  <si>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</si>
  <si>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</si>
  <si>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</si>
  <si>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</si>
  <si>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</si>
  <si>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</si>
  <si>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</si>
  <si>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</si>
  <si>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</si>
  <si>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</si>
  <si>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</si>
  <si>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</si>
  <si>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</si>
  <si>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</si>
  <si>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</si>
  <si>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</si>
  <si>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</si>
  <si>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</si>
  <si>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</si>
  <si>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</si>
  <si>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</si>
  <si>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</si>
  <si>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</si>
  <si>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</si>
  <si>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</si>
  <si>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</si>
  <si>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</si>
  <si>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</si>
  <si>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</si>
  <si>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</si>
  <si>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</si>
  <si>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</si>
  <si>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</si>
  <si>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</si>
  <si>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</si>
  <si>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</si>
  <si>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</si>
  <si>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</si>
  <si>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</si>
  <si>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</si>
  <si>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</si>
  <si>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</si>
  <si>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</si>
  <si>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</si>
  <si>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</si>
  <si>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</si>
  <si>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</si>
  <si>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</si>
  <si>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</si>
  <si>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</si>
  <si>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</si>
  <si>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</si>
  <si>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</si>
  <si>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</si>
  <si>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</si>
  <si>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</si>
  <si>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</si>
  <si>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</si>
  <si>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</si>
  <si>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</si>
  <si>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</si>
  <si>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</si>
  <si>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</si>
  <si>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</si>
  <si>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</si>
  <si>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</si>
  <si>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</si>
  <si>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</si>
  <si>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</si>
  <si>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</si>
  <si>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</si>
  <si>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</si>
  <si>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</si>
  <si>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</si>
  <si>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</si>
  <si>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</si>
  <si>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</si>
  <si>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</si>
  <si>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</si>
  <si>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</si>
  <si>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</si>
  <si>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</si>
  <si>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</si>
  <si>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</si>
  <si>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</si>
  <si>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</si>
  <si>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</si>
  <si>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</si>
  <si>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</si>
  <si>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</si>
  <si>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</si>
  <si>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</si>
  <si>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</si>
  <si>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</si>
  <si>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</si>
  <si>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</si>
  <si>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</si>
  <si>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</si>
  <si>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</si>
  <si>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</si>
  <si>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</si>
  <si>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</si>
  <si>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</si>
  <si>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</si>
  <si>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</si>
  <si>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</si>
  <si>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</si>
  <si>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</si>
  <si>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</si>
  <si>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</si>
  <si>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</si>
  <si>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</si>
  <si>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</si>
  <si>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</si>
  <si>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</si>
  <si>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</si>
  <si>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</si>
  <si>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</si>
  <si>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</si>
  <si>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</si>
  <si>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</si>
  <si>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</si>
  <si>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</si>
  <si>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</si>
  <si>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</si>
  <si>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</si>
  <si>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</si>
  <si>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</si>
  <si>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</si>
  <si>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</si>
  <si>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</si>
  <si>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</si>
  <si>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</si>
  <si>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</si>
  <si>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</si>
  <si>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</si>
  <si>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</si>
  <si>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</si>
  <si>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</si>
  <si>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</si>
  <si>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</si>
  <si>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</si>
  <si>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</si>
  <si>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</si>
  <si>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</si>
  <si>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</si>
  <si>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</si>
  <si>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</si>
  <si>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</si>
  <si>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</si>
  <si>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</si>
  <si>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</si>
  <si>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</si>
  <si>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</si>
  <si>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</si>
  <si>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</si>
  <si>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</si>
  <si>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</si>
  <si>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</si>
  <si>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</si>
  <si>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</si>
  <si>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</si>
  <si>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</si>
  <si>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</si>
  <si>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</si>
  <si>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</si>
  <si>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</si>
  <si>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</si>
  <si>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</si>
  <si>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</si>
  <si>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</si>
  <si>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</si>
  <si>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</si>
  <si>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</si>
  <si>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</si>
  <si>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</si>
  <si>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</si>
  <si>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</si>
  <si>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</si>
  <si>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</si>
  <si>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</si>
  <si>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</si>
  <si>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</si>
  <si>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</si>
  <si>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</si>
  <si>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</si>
  <si>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</si>
  <si>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</si>
  <si>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</si>
  <si>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</si>
  <si>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</si>
  <si>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</si>
  <si>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</si>
  <si>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</si>
  <si>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</si>
  <si>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</si>
  <si>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</si>
  <si>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</si>
  <si>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</si>
  <si>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</si>
  <si>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</si>
  <si>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</si>
  <si>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</si>
  <si>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</si>
  <si>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</si>
  <si>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</si>
  <si>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</si>
  <si>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</si>
  <si>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</si>
  <si>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</si>
  <si>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</si>
  <si>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</si>
  <si>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</si>
  <si>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</si>
  <si>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</si>
  <si>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</si>
  <si>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</si>
  <si>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</si>
  <si>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</si>
  <si>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</si>
  <si>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</si>
  <si>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</si>
  <si>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</si>
  <si>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</si>
  <si>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</si>
  <si>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</si>
  <si>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</si>
  <si>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</si>
  <si>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</si>
  <si>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</si>
  <si>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</si>
  <si>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</si>
  <si>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</si>
  <si>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</si>
  <si>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</si>
  <si>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</si>
  <si>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</si>
  <si>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</si>
  <si>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</si>
  <si>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</si>
  <si>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</si>
  <si>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</si>
  <si>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</si>
  <si>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</si>
  <si>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</si>
  <si>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</si>
  <si>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</si>
  <si>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</si>
  <si>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</si>
  <si>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</si>
  <si>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</si>
  <si>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</si>
  <si>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</si>
  <si>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</si>
  <si>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</si>
  <si>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</si>
  <si>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</si>
  <si>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</si>
  <si>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</si>
  <si>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</si>
  <si>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</si>
  <si>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</si>
  <si>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</si>
  <si>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</si>
  <si>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</si>
  <si>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</si>
  <si>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</si>
  <si>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</si>
  <si>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</si>
  <si>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</si>
  <si>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</si>
  <si>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</si>
  <si>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</si>
  <si>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</si>
  <si>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</si>
  <si>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</si>
  <si>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</si>
  <si>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</si>
  <si>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</si>
  <si>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</si>
  <si>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</si>
  <si>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</si>
  <si>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</si>
  <si>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</si>
  <si>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</si>
  <si>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</si>
  <si>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</si>
  <si>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</si>
  <si>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</si>
  <si>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</si>
  <si>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</si>
  <si>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</si>
  <si>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</si>
  <si>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</si>
  <si>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</si>
  <si>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</si>
  <si>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</si>
  <si>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</si>
  <si>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</si>
  <si>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</si>
  <si>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</si>
  <si>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</si>
  <si>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</si>
  <si>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</si>
  <si>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</si>
  <si>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</si>
  <si>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</si>
  <si>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</si>
  <si>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</si>
  <si>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</si>
  <si>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</si>
  <si>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</si>
  <si>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</si>
  <si>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</si>
  <si>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</si>
  <si>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</si>
  <si>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</si>
  <si>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</si>
  <si>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</si>
  <si>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</si>
  <si>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</si>
  <si>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</si>
  <si>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</si>
  <si>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</si>
  <si>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</si>
  <si>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</si>
  <si>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</si>
  <si>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</si>
  <si>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</si>
  <si>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</si>
  <si>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</si>
  <si>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</si>
  <si>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</si>
  <si>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</si>
  <si>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</si>
  <si>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</si>
  <si>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</si>
  <si>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</si>
  <si>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</si>
  <si>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</si>
  <si>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</si>
  <si>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</si>
  <si>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</si>
  <si>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</si>
  <si>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</si>
  <si>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</si>
  <si>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</si>
  <si>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</si>
  <si>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</si>
  <si>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</si>
  <si>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</si>
  <si>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</si>
  <si>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</si>
  <si>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</si>
  <si>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</si>
  <si>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</si>
  <si>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</si>
  <si>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</si>
  <si>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</si>
  <si>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</si>
  <si>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</si>
  <si>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</si>
  <si>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</si>
  <si>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</si>
  <si>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</si>
  <si>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</si>
  <si>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</si>
  <si>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</si>
  <si>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</si>
  <si>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</si>
  <si>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</si>
  <si>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</si>
  <si>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</si>
  <si>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</si>
  <si>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</si>
  <si>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</si>
  <si>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</si>
  <si>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</si>
  <si>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</si>
  <si>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</si>
  <si>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</si>
  <si>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</si>
  <si>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</si>
  <si>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</si>
  <si>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</si>
  <si>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</si>
  <si>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</si>
  <si>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</si>
  <si>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</si>
  <si>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</si>
  <si>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</si>
  <si>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</si>
  <si>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</si>
  <si>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</si>
  <si>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</si>
  <si>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</si>
  <si>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</si>
  <si>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</si>
  <si>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</si>
  <si>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</si>
  <si>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</si>
  <si>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</si>
  <si>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</si>
  <si>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</si>
  <si>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</si>
  <si>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</si>
  <si>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</si>
  <si>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</si>
  <si>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</si>
  <si>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</si>
  <si>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</si>
  <si>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</si>
  <si>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</si>
  <si>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</si>
  <si>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</si>
  <si>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</si>
  <si>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</si>
  <si>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</si>
  <si>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</si>
  <si>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</si>
  <si>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</si>
  <si>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</si>
  <si>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</si>
  <si>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</si>
  <si>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</si>
  <si>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</si>
  <si>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</si>
  <si>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</si>
  <si>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</si>
  <si>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</si>
  <si>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</si>
  <si>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</si>
  <si>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</si>
  <si>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</si>
  <si>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</si>
  <si>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</si>
  <si>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</si>
  <si>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</si>
  <si>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</si>
  <si>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</si>
  <si>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</si>
  <si>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</si>
  <si>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</si>
  <si>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</si>
  <si>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</si>
  <si>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</si>
  <si>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</si>
  <si>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</si>
  <si>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</si>
  <si>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</si>
  <si>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</si>
  <si>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</si>
  <si>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</si>
  <si>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</si>
  <si>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</si>
  <si>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</si>
  <si>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</si>
  <si>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</si>
  <si>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</si>
  <si>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</si>
  <si>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</si>
  <si>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</si>
  <si>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</si>
  <si>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</si>
  <si>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</si>
  <si>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</si>
  <si>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</si>
  <si>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</si>
  <si>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</si>
  <si>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</si>
  <si>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</si>
  <si>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</si>
  <si>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</si>
  <si>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</si>
  <si>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</si>
  <si>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</si>
  <si>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</si>
  <si>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</si>
  <si>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</si>
  <si>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</si>
  <si>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</si>
  <si>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</si>
  <si>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</si>
  <si>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</si>
  <si>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</si>
  <si>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</si>
  <si>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</si>
  <si>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</si>
  <si>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</si>
  <si>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</si>
  <si>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</si>
  <si>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</si>
  <si>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</si>
  <si>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</si>
  <si>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</si>
  <si>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</si>
  <si>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</si>
  <si>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</si>
  <si>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</si>
  <si>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</si>
  <si>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</si>
  <si>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</si>
  <si>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</si>
  <si>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</si>
  <si>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</si>
  <si>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</si>
  <si>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</si>
  <si>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</si>
  <si>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</si>
  <si>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</si>
  <si>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</si>
  <si>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</si>
  <si>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</si>
  <si>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</si>
  <si>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</si>
  <si>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</si>
  <si>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</si>
  <si>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</si>
  <si>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</si>
  <si>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</si>
  <si>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</si>
  <si>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</si>
  <si>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</si>
  <si>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</si>
  <si>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</si>
  <si>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</si>
  <si>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</si>
  <si>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</si>
  <si>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</si>
  <si>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</si>
  <si>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</si>
  <si>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</si>
  <si>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</si>
  <si>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</si>
  <si>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</si>
  <si>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</si>
  <si>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</si>
  <si>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</si>
  <si>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</si>
  <si>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</si>
  <si>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</si>
  <si>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</si>
  <si>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</si>
  <si>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</si>
  <si>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</si>
  <si>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</si>
  <si>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</si>
  <si>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</si>
  <si>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</si>
  <si>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</si>
  <si>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</si>
  <si>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</si>
  <si>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</si>
  <si>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</si>
  <si>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</si>
  <si>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</si>
  <si>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</si>
  <si>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</si>
  <si>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</si>
  <si>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</si>
  <si>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</si>
  <si>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</si>
  <si>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</si>
  <si>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</si>
  <si>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</si>
  <si>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</si>
  <si>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</si>
  <si>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</si>
  <si>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</si>
  <si>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</si>
  <si>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</si>
  <si>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</si>
  <si>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</si>
  <si>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</si>
  <si>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</si>
  <si>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</si>
  <si>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</si>
  <si>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</si>
  <si>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</si>
  <si>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</si>
  <si>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</si>
  <si>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</si>
  <si>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</si>
  <si>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</si>
  <si>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</si>
  <si>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</si>
  <si>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</si>
  <si>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</si>
  <si>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</si>
  <si>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</si>
  <si>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</si>
  <si>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</si>
  <si>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</si>
  <si>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</si>
  <si>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</si>
  <si>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</si>
  <si>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</si>
  <si>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</si>
  <si>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</si>
  <si>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</si>
  <si>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</si>
  <si>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</si>
  <si>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</si>
  <si>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</si>
  <si>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</si>
  <si>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</si>
  <si>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</si>
  <si>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</si>
  <si>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</si>
  <si>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</si>
  <si>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</si>
  <si>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</si>
  <si>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</si>
  <si>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</si>
  <si>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</si>
  <si>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</si>
  <si>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</si>
  <si>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</si>
  <si>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</si>
  <si>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</si>
  <si>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</si>
  <si>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</si>
  <si>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</si>
  <si>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</si>
  <si>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</si>
  <si>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</si>
  <si>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</si>
  <si>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</si>
  <si>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</si>
  <si>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</si>
  <si>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</si>
  <si>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</si>
  <si>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</si>
  <si>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</si>
  <si>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</si>
  <si>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</si>
  <si>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</si>
  <si>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</si>
  <si>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</si>
  <si>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</si>
  <si>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</si>
  <si>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</si>
  <si>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</si>
  <si>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</si>
  <si>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</si>
  <si>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</si>
  <si>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</si>
  <si>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</si>
  <si>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</si>
  <si>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</si>
  <si>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</si>
  <si>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</si>
  <si>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</si>
  <si>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</si>
  <si>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</si>
  <si>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</si>
  <si>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</si>
  <si>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</si>
  <si>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</si>
  <si>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</si>
  <si>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</si>
  <si>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</si>
  <si>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</si>
  <si>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</si>
  <si>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</si>
  <si>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</si>
  <si>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</si>
  <si>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</si>
  <si>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</si>
  <si>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</si>
  <si>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</si>
  <si>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</si>
  <si>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</si>
  <si>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</si>
  <si>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</si>
  <si>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</si>
  <si>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</si>
  <si>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</si>
  <si>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</si>
  <si>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</si>
  <si>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</si>
  <si>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</si>
  <si>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</si>
  <si>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</si>
  <si>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</si>
  <si>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</si>
  <si>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</si>
  <si>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</si>
  <si>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</si>
  <si>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</si>
  <si>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</si>
  <si>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</si>
  <si>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</si>
  <si>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</si>
  <si>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</si>
  <si>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</si>
  <si>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</si>
  <si>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</si>
  <si>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</si>
  <si>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</si>
  <si>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</si>
  <si>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</si>
  <si>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</si>
  <si>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</si>
  <si>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</si>
  <si>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</si>
  <si>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</si>
  <si>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</si>
  <si>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</si>
  <si>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</si>
  <si>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</si>
  <si>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</si>
  <si>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</si>
  <si>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</si>
  <si>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</si>
  <si>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</si>
  <si>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</si>
  <si>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</si>
  <si>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</si>
  <si>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</si>
  <si>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</si>
  <si>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</si>
  <si>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</si>
  <si>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</si>
  <si>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</si>
  <si>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</si>
  <si>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</si>
  <si>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</si>
  <si>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</si>
  <si>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</si>
  <si>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</si>
  <si>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</si>
  <si>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</si>
  <si>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</si>
  <si>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</si>
  <si>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</si>
  <si>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</si>
  <si>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</si>
  <si>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</si>
  <si>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</si>
  <si>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</si>
  <si>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</si>
  <si>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</si>
  <si>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</si>
  <si>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</si>
  <si>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</si>
  <si>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</si>
  <si>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</si>
  <si>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</si>
  <si>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</si>
  <si>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</si>
  <si>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</si>
  <si>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</si>
  <si>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</si>
  <si>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</si>
  <si>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</si>
  <si>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</si>
  <si>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</si>
  <si>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</si>
  <si>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</si>
  <si>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</si>
  <si>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</si>
  <si>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</si>
  <si>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</si>
  <si>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</si>
  <si>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</si>
  <si>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</si>
  <si>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</si>
  <si>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</si>
  <si>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</si>
  <si>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</si>
  <si>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</si>
  <si>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</si>
  <si>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</si>
  <si>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</si>
  <si>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</si>
  <si>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</si>
  <si>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</si>
  <si>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</si>
  <si>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</si>
  <si>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</si>
  <si>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</si>
  <si>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</si>
  <si>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</si>
  <si>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</si>
  <si>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</si>
  <si>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</si>
  <si>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</si>
  <si>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</si>
  <si>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</si>
  <si>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</si>
  <si>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</si>
  <si>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</si>
  <si>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</si>
  <si>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</si>
  <si>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</si>
  <si>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</si>
  <si>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</si>
  <si>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</si>
  <si>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</si>
  <si>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</si>
  <si>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</si>
  <si>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</si>
  <si>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</si>
  <si>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</si>
  <si>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</si>
  <si>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</si>
  <si>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</si>
  <si>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</si>
  <si>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</si>
  <si>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</si>
  <si>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</si>
  <si>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</si>
  <si>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</si>
  <si>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</si>
  <si>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</si>
  <si>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</si>
  <si>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</si>
  <si>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</si>
  <si>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</si>
  <si>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</si>
  <si>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</si>
  <si>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</si>
  <si>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</si>
  <si>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</si>
  <si>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</si>
  <si>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</si>
  <si>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</si>
  <si>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</si>
  <si>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</si>
  <si>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</si>
  <si>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</si>
  <si>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</si>
  <si>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</si>
  <si>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</si>
  <si>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</si>
  <si>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</si>
  <si>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</si>
  <si>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</si>
  <si>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</si>
  <si>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</si>
  <si>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</si>
  <si>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</si>
  <si>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</si>
  <si>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</si>
  <si>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</si>
  <si>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</si>
  <si>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</si>
  <si>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</si>
  <si>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</si>
  <si>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</si>
  <si>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</si>
  <si>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</si>
  <si>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</si>
  <si>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</si>
  <si>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</si>
  <si>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</si>
  <si>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</si>
  <si>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</si>
  <si>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</si>
  <si>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</si>
  <si>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</si>
  <si>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</si>
  <si>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</si>
  <si>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</si>
  <si>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</si>
  <si>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</si>
  <si>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</si>
  <si>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</si>
  <si>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</si>
  <si>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</si>
  <si>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</si>
  <si>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</si>
  <si>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</si>
  <si>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</si>
  <si>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</si>
  <si>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</si>
  <si>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</si>
  <si>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</si>
  <si>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</si>
  <si>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</si>
  <si>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</si>
  <si>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</si>
  <si>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</si>
  <si>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</si>
  <si>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</si>
  <si>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</si>
  <si>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</si>
  <si>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</si>
  <si>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</si>
  <si>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</si>
  <si>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</si>
  <si>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</si>
  <si>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</si>
  <si>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</si>
  <si>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</si>
  <si>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</si>
  <si>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</si>
  <si>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</si>
  <si>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</si>
  <si>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</si>
  <si>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</si>
  <si>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</si>
  <si>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</si>
  <si>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</si>
  <si>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</si>
  <si>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</si>
  <si>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</si>
  <si>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</si>
  <si>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</si>
  <si>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</si>
  <si>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</si>
  <si>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</si>
  <si>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</si>
  <si>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</si>
  <si>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</si>
  <si>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</si>
  <si>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</si>
  <si>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</si>
  <si>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</si>
  <si>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</si>
  <si>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</si>
  <si>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</si>
  <si>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</si>
  <si>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</si>
  <si>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</si>
  <si>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</si>
  <si>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</si>
  <si>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</si>
  <si>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</si>
  <si>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</si>
  <si>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</si>
  <si>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</si>
  <si>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</si>
  <si>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</si>
  <si>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</si>
  <si>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</si>
  <si>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</si>
  <si>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</si>
  <si>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</si>
  <si>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</si>
  <si>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</si>
  <si>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</si>
  <si>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</si>
  <si>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</si>
  <si>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</si>
  <si>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</si>
  <si>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</si>
  <si>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</si>
  <si>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</si>
  <si>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</si>
  <si>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</si>
  <si>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</si>
  <si>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</si>
  <si>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</si>
  <si>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</si>
  <si>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</si>
  <si>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</si>
  <si>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</si>
  <si>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</si>
  <si>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</si>
  <si>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</si>
  <si>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</si>
  <si>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</si>
  <si>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</si>
  <si>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</si>
  <si>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</si>
  <si>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</si>
  <si>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</si>
  <si>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</si>
  <si>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</si>
  <si>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</si>
  <si>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</si>
  <si>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</si>
  <si>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</si>
  <si>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</si>
  <si>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</si>
  <si>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</si>
  <si>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</si>
  <si>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</si>
  <si>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</si>
  <si>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</si>
  <si>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</si>
  <si>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</si>
  <si>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</si>
  <si>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</si>
  <si>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</si>
  <si>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</si>
  <si>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</si>
  <si>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</si>
  <si>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</si>
  <si>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</si>
  <si>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</si>
  <si>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</si>
  <si>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</si>
  <si>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</si>
  <si>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</si>
  <si>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</si>
  <si>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</si>
  <si>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</si>
  <si>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</si>
  <si>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</si>
  <si>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</si>
  <si>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</si>
  <si>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</si>
  <si>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</si>
  <si>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</si>
  <si>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</si>
  <si>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</si>
  <si>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</si>
  <si>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</si>
  <si>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</si>
  <si>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</si>
  <si>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</si>
  <si>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</si>
  <si>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</si>
  <si>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</si>
  <si>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</si>
  <si>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</si>
  <si>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</si>
  <si>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</si>
  <si>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</si>
  <si>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</si>
  <si>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</si>
  <si>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</si>
  <si>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</si>
  <si>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</si>
  <si>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</si>
  <si>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</si>
  <si>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</si>
  <si>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</si>
  <si>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</si>
  <si>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</si>
  <si>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</si>
  <si>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</si>
  <si>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</si>
  <si>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</si>
  <si>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</si>
  <si>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</si>
  <si>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</si>
  <si>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</si>
  <si>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</si>
  <si>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</si>
  <si>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</si>
  <si>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</si>
  <si>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</si>
  <si>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</si>
  <si>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</si>
  <si>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</si>
  <si>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</si>
  <si>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</si>
  <si>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</si>
  <si>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</si>
  <si>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</si>
  <si>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</si>
  <si>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</si>
  <si>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</si>
  <si>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</si>
  <si>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</si>
  <si>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</si>
  <si>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</si>
  <si>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</si>
  <si>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</si>
  <si>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</si>
  <si>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</si>
  <si>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</si>
  <si>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</si>
  <si>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</si>
  <si>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</si>
  <si>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</si>
  <si>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</si>
  <si>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</si>
  <si>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</si>
  <si>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</si>
  <si>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</si>
  <si>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</si>
  <si>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</si>
  <si>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</si>
  <si>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</si>
  <si>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</si>
  <si>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</si>
  <si>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</si>
  <si>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</si>
  <si>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</si>
  <si>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</si>
  <si>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</si>
  <si>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</si>
  <si>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</si>
  <si>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</si>
  <si>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</si>
  <si>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</si>
  <si>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</si>
  <si>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</si>
  <si>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</si>
  <si>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</si>
  <si>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</si>
  <si>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</si>
  <si>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</si>
  <si>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</si>
  <si>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</si>
  <si>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</si>
  <si>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</si>
  <si>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</si>
  <si>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</si>
  <si>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</si>
  <si>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</si>
  <si>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</si>
  <si>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</si>
  <si>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</si>
  <si>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</si>
  <si>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</si>
  <si>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</si>
  <si>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</si>
  <si>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</si>
  <si>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</si>
  <si>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</si>
  <si>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</si>
  <si>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</si>
  <si>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</si>
  <si>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</si>
  <si>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</si>
  <si>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</si>
  <si>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</si>
  <si>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</si>
  <si>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</si>
  <si>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</si>
  <si>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</si>
  <si>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</si>
  <si>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</si>
  <si>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</si>
  <si>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</si>
  <si>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</si>
  <si>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</si>
  <si>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</si>
  <si>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</si>
  <si>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</si>
  <si>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</si>
  <si>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</si>
  <si>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</si>
  <si>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</si>
  <si>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</si>
  <si>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</si>
  <si>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</si>
  <si>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</si>
  <si>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</si>
  <si>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</si>
  <si>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</si>
  <si>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</si>
  <si>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</si>
  <si>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</si>
  <si>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</si>
  <si>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</si>
  <si>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</si>
  <si>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</si>
  <si>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</si>
  <si>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</si>
  <si>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</si>
  <si>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</si>
  <si>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</si>
  <si>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</si>
  <si>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</si>
  <si>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</si>
  <si>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</si>
  <si>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</si>
  <si>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</si>
  <si>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</si>
  <si>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</si>
  <si>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</si>
  <si>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</si>
  <si>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</si>
  <si>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</si>
  <si>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</si>
  <si>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</si>
  <si>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</si>
  <si>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</si>
  <si>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</si>
  <si>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</si>
  <si>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</si>
  <si>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</si>
  <si>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</si>
  <si>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</si>
  <si>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</si>
  <si>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</si>
  <si>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</si>
  <si>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</si>
  <si>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</si>
  <si>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</si>
  <si>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</si>
  <si>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</si>
  <si>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</si>
  <si>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</si>
  <si>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</si>
  <si>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</si>
  <si>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</si>
  <si>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</si>
  <si>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</si>
  <si>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</si>
  <si>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</si>
  <si>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</si>
  <si>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</si>
  <si>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</si>
  <si>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</si>
  <si>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</si>
  <si>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</si>
  <si>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</si>
  <si>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</si>
  <si>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</si>
  <si>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</si>
  <si>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</si>
  <si>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</si>
  <si>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</si>
  <si>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</si>
  <si>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</si>
  <si>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</si>
  <si>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</si>
  <si>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</si>
  <si>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</si>
  <si>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</si>
  <si>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</si>
  <si>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</si>
  <si>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</si>
  <si>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</si>
  <si>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</si>
  <si>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</si>
  <si>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</si>
  <si>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</si>
  <si>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</si>
  <si>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</si>
  <si>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</si>
  <si>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</si>
  <si>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</si>
  <si>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</si>
  <si>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</si>
  <si>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</si>
  <si>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</si>
  <si>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</si>
  <si>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</si>
  <si>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</si>
  <si>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</si>
  <si>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</si>
  <si>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</si>
  <si>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</si>
  <si>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</si>
  <si>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</si>
  <si>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</si>
  <si>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</si>
  <si>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</si>
  <si>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</si>
  <si>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</si>
  <si>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</si>
  <si>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</si>
  <si>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</si>
  <si>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</si>
  <si>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</si>
  <si>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</si>
  <si>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</si>
  <si>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</si>
  <si>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</si>
  <si>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</si>
  <si>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</si>
  <si>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</si>
  <si>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</si>
  <si>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</si>
  <si>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</si>
  <si>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</si>
  <si>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</si>
  <si>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</si>
  <si>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</si>
  <si>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</si>
  <si>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</si>
  <si>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</si>
  <si>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</si>
  <si>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</si>
  <si>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</si>
  <si>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</si>
  <si>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</si>
  <si>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</si>
  <si>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</si>
  <si>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</si>
  <si>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</si>
  <si>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</si>
  <si>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</si>
  <si>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</si>
  <si>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</si>
  <si>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</si>
  <si>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</si>
  <si>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</si>
  <si>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</si>
  <si>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</si>
  <si>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</si>
  <si>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</si>
  <si>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</si>
  <si>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</si>
  <si>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</si>
  <si>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</si>
  <si>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</si>
  <si>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</si>
  <si>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</si>
  <si>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</si>
  <si>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</si>
  <si>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</si>
  <si>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</si>
  <si>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</si>
  <si>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</si>
  <si>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</si>
  <si>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</si>
  <si>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</si>
  <si>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</si>
  <si>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</si>
  <si>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</si>
  <si>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</si>
  <si>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</si>
  <si>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</si>
  <si>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</si>
  <si>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</si>
  <si>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</si>
  <si>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</si>
  <si>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</si>
  <si>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</si>
  <si>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</si>
  <si>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</si>
  <si>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</si>
  <si>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</si>
  <si>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</si>
  <si>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</si>
  <si>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</si>
  <si>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</si>
  <si>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</si>
  <si>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</si>
  <si>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</si>
  <si>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</si>
  <si>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</si>
  <si>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</si>
  <si>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</si>
  <si>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</si>
  <si>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</si>
  <si>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</si>
  <si>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</si>
  <si>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</si>
  <si>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</si>
  <si>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</si>
  <si>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</si>
  <si>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</si>
  <si>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</si>
  <si>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</si>
  <si>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</si>
  <si>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</si>
  <si>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</si>
  <si>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</si>
  <si>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</si>
  <si>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</si>
  <si>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</si>
  <si>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</si>
  <si>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</si>
  <si>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</si>
  <si>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</si>
  <si>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</si>
  <si>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</si>
  <si>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</si>
  <si>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</si>
  <si>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</si>
  <si>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</si>
  <si>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</si>
  <si>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</si>
  <si>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</si>
  <si>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</si>
  <si>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</si>
  <si>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</si>
  <si>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</si>
  <si>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</si>
  <si>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</si>
  <si>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</si>
  <si>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</si>
  <si>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</si>
  <si>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</si>
  <si>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</si>
  <si>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</si>
  <si>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</si>
  <si>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</si>
  <si>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</si>
  <si>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</si>
  <si>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</si>
  <si>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</si>
  <si>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</si>
  <si>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</si>
  <si>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</si>
  <si>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</si>
  <si>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</si>
  <si>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</si>
  <si>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</si>
  <si>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</si>
  <si>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</si>
  <si>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</si>
  <si>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</si>
  <si>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</si>
  <si>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</si>
  <si>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</si>
  <si>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</si>
  <si>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</si>
  <si>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</si>
  <si>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</si>
  <si>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</si>
  <si>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</si>
  <si>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</si>
  <si>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</si>
  <si>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</si>
  <si>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</si>
  <si>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</si>
  <si>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</si>
  <si>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</si>
  <si>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</si>
  <si>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</si>
  <si>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</si>
  <si>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</si>
  <si>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</si>
  <si>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</si>
  <si>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</si>
  <si>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</si>
  <si>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</si>
  <si>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</si>
  <si>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</si>
  <si>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</si>
  <si>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</si>
  <si>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</si>
  <si>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</si>
  <si>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</si>
  <si>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</si>
  <si>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</si>
  <si>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</si>
  <si>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</si>
  <si>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</si>
  <si>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</si>
  <si>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</si>
  <si>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</si>
  <si>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</si>
  <si>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</si>
  <si>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</si>
  <si>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</si>
  <si>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</si>
  <si>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</si>
  <si>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</si>
  <si>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</si>
  <si>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</si>
  <si>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</si>
  <si>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</si>
  <si>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</si>
  <si>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</si>
  <si>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</si>
  <si>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</si>
  <si>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</si>
  <si>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</si>
  <si>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</si>
  <si>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</si>
  <si>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</si>
  <si>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</si>
  <si>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</si>
  <si>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</si>
  <si>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</si>
  <si>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</si>
  <si>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</si>
  <si>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</si>
  <si>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</si>
  <si>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</si>
  <si>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</si>
  <si>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</si>
  <si>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</si>
  <si>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</si>
  <si>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</si>
  <si>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</si>
  <si>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</si>
  <si>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</si>
  <si>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</si>
  <si>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</si>
  <si>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</si>
  <si>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</si>
  <si>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</si>
  <si>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</si>
  <si>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</si>
  <si>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</si>
  <si>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</si>
  <si>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</si>
  <si>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</si>
  <si>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</si>
  <si>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</si>
  <si>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</si>
  <si>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</si>
  <si>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</si>
  <si>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</si>
  <si>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</si>
  <si>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</si>
  <si>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</si>
  <si>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</si>
  <si>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</si>
  <si>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</si>
  <si>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</si>
  <si>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</si>
  <si>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</si>
  <si>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</si>
  <si>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</si>
  <si>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</si>
  <si>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</si>
  <si>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</si>
  <si>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</si>
  <si>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</si>
  <si>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</si>
  <si>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</si>
  <si>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</si>
  <si>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</si>
  <si>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</si>
  <si>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</si>
  <si>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</si>
  <si>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</si>
  <si>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</si>
  <si>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</si>
  <si>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</si>
  <si>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</si>
  <si>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</si>
  <si>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</si>
  <si>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</si>
  <si>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</si>
  <si>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</si>
  <si>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</si>
  <si>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</si>
  <si>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</si>
  <si>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</si>
  <si>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</si>
  <si>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</si>
  <si>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</si>
  <si>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</si>
  <si>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</si>
  <si>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</si>
  <si>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</si>
  <si>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</si>
  <si>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</si>
  <si>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</si>
  <si>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</si>
  <si>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</si>
  <si>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</si>
  <si>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</si>
  <si>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</si>
  <si>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</si>
  <si>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</si>
  <si>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</si>
  <si>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</si>
  <si>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</si>
  <si>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</si>
  <si>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</si>
  <si>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</si>
  <si>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</si>
  <si>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</si>
  <si>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</si>
  <si>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</si>
  <si>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</si>
  <si>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</si>
  <si>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</si>
  <si>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</si>
  <si>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</si>
  <si>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</si>
  <si>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</si>
  <si>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</si>
  <si>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</si>
  <si>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</si>
  <si>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</si>
  <si>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</si>
  <si>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</si>
  <si>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</si>
  <si>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</si>
  <si>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</si>
  <si>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</si>
  <si>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</si>
  <si>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</si>
  <si>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</si>
  <si>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</si>
  <si>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</si>
  <si>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</si>
  <si>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</si>
  <si>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</si>
  <si>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</si>
  <si>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</si>
  <si>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</si>
  <si>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</si>
  <si>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</si>
  <si>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</si>
  <si>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</si>
  <si>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</si>
  <si>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</si>
  <si>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</si>
  <si>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</si>
  <si>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</si>
  <si>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</si>
  <si>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</si>
  <si>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</si>
  <si>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</si>
  <si>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</si>
  <si>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</si>
  <si>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</si>
  <si>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</si>
  <si>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</si>
  <si>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</si>
  <si>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</si>
  <si>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</si>
  <si>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</si>
  <si>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</si>
  <si>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</si>
  <si>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</si>
  <si>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</si>
  <si>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</si>
  <si>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</si>
  <si>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</si>
  <si>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</si>
  <si>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</si>
  <si>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</si>
  <si>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</si>
  <si>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</si>
  <si>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</si>
  <si>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</si>
  <si>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</si>
  <si>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</si>
  <si>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</si>
  <si>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</si>
  <si>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</si>
  <si>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</si>
  <si>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</si>
  <si>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</si>
  <si>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</si>
  <si>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</si>
  <si>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</si>
  <si>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</si>
  <si>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</si>
  <si>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</si>
  <si>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</si>
  <si>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</si>
  <si>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</si>
  <si>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</si>
  <si>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</si>
  <si>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</si>
  <si>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</si>
  <si>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</si>
  <si>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</si>
  <si>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</si>
  <si>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</si>
  <si>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</si>
  <si>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</si>
  <si>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</si>
  <si>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</si>
  <si>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</si>
  <si>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</si>
  <si>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</si>
  <si>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</si>
  <si>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</si>
  <si>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</si>
  <si>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</si>
  <si>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</si>
  <si>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</si>
  <si>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</si>
  <si>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</si>
  <si>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</si>
  <si>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</si>
  <si>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</si>
  <si>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</si>
  <si>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</si>
  <si>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</si>
  <si>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</si>
  <si>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</si>
  <si>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</si>
  <si>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</si>
  <si>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</si>
  <si>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</si>
  <si>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</si>
  <si>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</si>
  <si>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</si>
  <si>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</si>
  <si>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</si>
  <si>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</si>
  <si>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</si>
  <si>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</si>
  <si>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</si>
  <si>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</si>
  <si>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</si>
  <si>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</si>
  <si>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</si>
  <si>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</si>
  <si>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</si>
  <si>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</si>
  <si>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</si>
  <si>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</si>
  <si>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</si>
  <si>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</si>
  <si>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</si>
  <si>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</si>
  <si>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</si>
  <si>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</si>
  <si>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</si>
  <si>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</si>
  <si>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</si>
  <si>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</si>
  <si>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</si>
  <si>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</si>
  <si>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</si>
  <si>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</si>
  <si>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</si>
  <si>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</si>
  <si>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</si>
  <si>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</si>
  <si>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</si>
  <si>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</si>
  <si>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</si>
  <si>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</si>
  <si>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</si>
  <si>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</si>
  <si>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</si>
  <si>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</si>
  <si>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</si>
  <si>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</si>
  <si>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</si>
  <si>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</si>
  <si>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</si>
  <si>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</si>
  <si>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</si>
  <si>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</si>
  <si>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</si>
  <si>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</si>
  <si>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</si>
  <si>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</si>
  <si>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</si>
  <si>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</si>
  <si>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</si>
  <si>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</si>
  <si>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</si>
  <si>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</si>
  <si>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</si>
  <si>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</si>
  <si>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</si>
  <si>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</si>
  <si>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</si>
  <si>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</si>
  <si>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</si>
  <si>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</si>
  <si>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</si>
  <si>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</si>
  <si>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</si>
  <si>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</si>
  <si>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</si>
  <si>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</si>
  <si>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</si>
  <si>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</si>
  <si>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</si>
  <si>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</si>
  <si>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</si>
  <si>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</si>
  <si>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</si>
  <si>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</si>
  <si>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</si>
  <si>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</si>
  <si>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</si>
  <si>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</si>
  <si>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</si>
  <si>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</si>
  <si>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</si>
  <si>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</si>
  <si>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</si>
  <si>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</si>
  <si>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</si>
  <si>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</si>
  <si>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</si>
  <si>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</si>
  <si>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</si>
  <si>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</si>
  <si>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</si>
  <si>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</si>
  <si>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</si>
  <si>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</si>
  <si>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</si>
  <si>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</si>
  <si>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</si>
  <si>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</si>
  <si>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</si>
  <si>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</si>
  <si>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</si>
  <si>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</si>
  <si>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</si>
  <si>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</si>
  <si>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</si>
  <si>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</si>
  <si>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</si>
  <si>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</si>
  <si>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</si>
  <si>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</si>
  <si>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</si>
  <si>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</si>
  <si>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</si>
  <si>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</si>
  <si>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</si>
  <si>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</si>
  <si>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</si>
  <si>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</si>
  <si>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</si>
  <si>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</si>
  <si>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</si>
  <si>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</si>
  <si>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</si>
  <si>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</si>
  <si>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</si>
  <si>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</si>
  <si>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</si>
  <si>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</si>
  <si>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</si>
  <si>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</si>
  <si>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</si>
  <si>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</si>
  <si>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</si>
  <si>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</si>
  <si>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</si>
  <si>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</si>
  <si>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</si>
  <si>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</si>
  <si>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</si>
  <si>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</si>
  <si>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</si>
  <si>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</si>
  <si>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</si>
  <si>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</si>
  <si>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</si>
  <si>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</si>
  <si>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</si>
  <si>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</si>
  <si>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</si>
  <si>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</si>
  <si>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</si>
  <si>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</si>
  <si>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</si>
  <si>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</si>
  <si>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</si>
  <si>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</si>
  <si>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</si>
  <si>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</si>
  <si>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</si>
  <si>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</si>
  <si>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</si>
  <si>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</si>
  <si>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</si>
  <si>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</si>
  <si>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</si>
  <si>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</si>
  <si>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</si>
  <si>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</si>
  <si>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</si>
  <si>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</si>
  <si>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</si>
  <si>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</si>
  <si>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</si>
  <si>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</si>
  <si>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</si>
  <si>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</si>
  <si>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</si>
  <si>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</si>
  <si>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</si>
  <si>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</si>
  <si>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</si>
  <si>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</si>
  <si>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</si>
  <si>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</si>
  <si>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</si>
  <si>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</si>
  <si>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</si>
  <si>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</si>
  <si>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</si>
  <si>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</si>
  <si>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</si>
  <si>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</si>
  <si>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</si>
  <si>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</si>
  <si>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</si>
  <si>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</si>
  <si>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</si>
  <si>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</si>
  <si>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</si>
  <si>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</si>
  <si>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</si>
  <si>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</si>
  <si>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</si>
  <si>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</si>
  <si>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</si>
  <si>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</si>
  <si>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</si>
  <si>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</si>
  <si>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</si>
  <si>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</si>
  <si>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</si>
  <si>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</si>
  <si>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</si>
  <si>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</si>
  <si>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</si>
  <si>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</si>
  <si>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</si>
  <si>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</si>
  <si>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</si>
  <si>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</si>
  <si>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</si>
  <si>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</si>
  <si>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</si>
  <si>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</si>
  <si>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</si>
  <si>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</si>
  <si>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</si>
  <si>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</si>
  <si>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</si>
  <si>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</si>
  <si>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</si>
  <si>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</si>
  <si>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</si>
  <si>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</si>
  <si>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</si>
  <si>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</si>
  <si>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</si>
  <si>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</si>
  <si>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</si>
  <si>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</si>
  <si>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</si>
  <si>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</si>
  <si>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</si>
  <si>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</si>
  <si>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</si>
  <si>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</si>
  <si>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</si>
  <si>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</si>
  <si>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</si>
  <si>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</si>
  <si>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</si>
  <si>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</si>
  <si>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</si>
  <si>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</si>
  <si>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</si>
  <si>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</si>
  <si>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</si>
  <si>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</si>
  <si>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</si>
  <si>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</si>
  <si>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</si>
  <si>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</si>
  <si>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</si>
  <si>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</si>
  <si>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</si>
  <si>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</si>
  <si>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</si>
  <si>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</si>
  <si>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</si>
  <si>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</si>
  <si>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</si>
  <si>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</si>
  <si>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</si>
  <si>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</si>
  <si>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</si>
  <si>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</si>
  <si>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</si>
  <si>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</si>
  <si>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</si>
  <si>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</si>
  <si>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</si>
  <si>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</si>
  <si>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</si>
  <si>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</si>
  <si>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</si>
  <si>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</si>
  <si>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</si>
  <si>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</si>
  <si>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</si>
  <si>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</si>
  <si>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</si>
  <si>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</si>
  <si>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</si>
  <si>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</si>
  <si>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</si>
  <si>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</si>
  <si>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</si>
  <si>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</si>
  <si>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</si>
  <si>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</si>
  <si>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</si>
  <si>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</si>
  <si>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</si>
  <si>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</si>
  <si>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</si>
  <si>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</si>
  <si>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</si>
  <si>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</si>
  <si>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</si>
  <si>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</si>
  <si>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</si>
  <si>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</si>
  <si>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</si>
  <si>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</si>
  <si>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</si>
  <si>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</si>
  <si>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</si>
  <si>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</si>
  <si>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</si>
  <si>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</si>
  <si>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</si>
  <si>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</si>
  <si>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</si>
  <si>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</si>
  <si>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</si>
  <si>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</si>
  <si>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</si>
  <si>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</si>
  <si>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</si>
  <si>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</si>
  <si>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</si>
  <si>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</si>
  <si>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</si>
  <si>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</si>
  <si>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</si>
  <si>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</si>
  <si>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</si>
  <si>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</si>
  <si>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</si>
  <si>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</si>
  <si>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</si>
  <si>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</si>
  <si>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</si>
  <si>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</si>
  <si>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</si>
  <si>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</si>
  <si>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</si>
  <si>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</si>
  <si>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</si>
  <si>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</si>
  <si>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</si>
  <si>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</si>
  <si>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</si>
  <si>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</si>
  <si>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</si>
  <si>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</si>
  <si>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</si>
  <si>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</si>
  <si>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</si>
  <si>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</si>
  <si>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</si>
  <si>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</si>
  <si>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</si>
  <si>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</si>
  <si>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</si>
  <si>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</si>
  <si>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</si>
  <si>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</si>
  <si>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</si>
  <si>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</si>
  <si>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</si>
  <si>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</si>
  <si>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</si>
  <si>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</si>
  <si>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</si>
  <si>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</si>
  <si>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</si>
  <si>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</si>
  <si>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</si>
  <si>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</si>
  <si>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</si>
  <si>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</si>
  <si>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</si>
  <si>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</si>
  <si>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</si>
  <si>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</si>
  <si>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</si>
  <si>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</si>
  <si>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</si>
  <si>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</si>
  <si>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</si>
  <si>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</si>
  <si>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</si>
  <si>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</si>
  <si>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</si>
  <si>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</si>
  <si>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</si>
  <si>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</si>
  <si>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</si>
  <si>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</si>
  <si>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</si>
  <si>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</si>
  <si>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</si>
  <si>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40 min </t>
  </si>
  <si>
    <t xml:space="preserve">NO PCM </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</si>
  <si>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</si>
  <si>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</si>
  <si>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</si>
  <si>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</si>
  <si>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</si>
  <si>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</si>
  <si>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</si>
  <si>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</si>
  <si>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</si>
  <si>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</si>
  <si>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</si>
  <si>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</si>
  <si>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</si>
  <si>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</si>
  <si>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</si>
  <si>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</si>
  <si>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</si>
  <si>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</si>
  <si>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70 min </t>
  </si>
  <si>
    <t xml:space="preserve">no PCM </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</si>
  <si>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</si>
  <si>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</si>
  <si>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</si>
  <si>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</si>
  <si>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</si>
  <si>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</si>
  <si>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</si>
  <si>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</si>
  <si>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</si>
  <si>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</si>
  <si>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</si>
  <si>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</si>
  <si>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</si>
  <si>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</si>
  <si>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</si>
  <si>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</si>
  <si>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</si>
  <si>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</si>
  <si>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</si>
  <si>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</si>
  <si>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</si>
  <si>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EM Team on The Way ETA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</si>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</sst>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337.44915891203709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4.1334837966132909E-2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46000.397584837963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46000.397584837963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46000.397584837963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46000.397584837963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46000.397584837963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46000.397584837963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46000.397584837963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46000.397584837963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46000.397584837963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46000.397584837963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46000.397584837963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46000.397584837963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46000.397584837963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46000.397584837963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46000.397584837963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46000.397584837963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46000.397584837963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46000.397584837963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46000.397584837963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46000.397584837963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46000.397584837963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46000.397584837963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46000.397584837963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46000.397584837963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46000.397584837963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46000.397584837963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46000.397584837963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46000.397584837963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46000.397584837963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46000.397584837963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46000.397584837963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46000.397584837963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46000.397584837963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46000.397584837963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46000.397584837963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46000.397584837963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46000.397584837963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46000.397584837963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46000.397584837963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46000.397584837963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46000.397584837963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46000.397584837963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46000.397584837963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46000.397584837963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46000.397584837963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46000.397584837963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46000.397584837963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46000.397584837963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46000.397584837963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46000.397584837963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46000.397584837963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46000.397584837963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46000.397584837963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46000.397584837963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46000.397584837963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46000.397584837963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46000.397584837963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46000.397584837963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46000.397584837963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46000.397584837963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46000.397584837963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46000.397584837963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46000.397584837963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46000.397584837963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46000.397584837963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46000.397584837963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46000.397584837963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46000.397584837963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46000.397584837963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46000.397584837963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46000.397584837963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46000.397584837963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46000.397584837963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46000.397584837963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46000.397584837963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46000.397584837963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46000.397584837963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46000.397584837963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46000.397584837963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46000.397584837963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46000.397584837963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46000.397584837963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46000.397584837963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46000.397584837963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46000.397584837963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46000.397584837963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46000.397584837963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46000.397584837963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46000.397584837963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46000.397584837963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46000.397584837963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46000.397584837963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46000.397584837963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46000.397584837963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46000.397584837963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46000.397584837963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46000.397584837963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46000.397584837963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46000.397584837963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46000.397584837963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46000.397584837963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46000.397584837963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46000.397584837963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46000.397584837963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46000.397584837963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46000.397584837963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46000.397584837963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46000.397584837963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46000.397584837963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46000.397584837963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46000.397584837963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46000.397584837963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46000.397584837963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46000.397584837963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46000.397584837963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46000.397584837963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46000.397584837963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46000.397584837963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46000.397584837963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46000.397584837963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46000.397584837963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46000.397584837963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46000.397584837963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46000.397584837963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46000.397584837963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46000.397584837963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46000.397584837963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46000.397584837963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46000.397584837963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46000.397584837963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46000.397584837963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46000.397584837963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46000.397584837963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46000.397584837963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46000.397584837963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46000.397584837963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46000.397584837963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46000.397584837963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46000.397584837963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46000.397584837963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46000.397584837963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46000.397584837963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46000.397584837963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46000.397584837963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46000.397584837963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46000.397584837963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46000.397584837963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46000.397584837963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46000.397584837963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46000.397584837963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46000.397584837963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46000.397584837963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46000.397584837963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46000.397584837963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46000.397584837963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46000.397584837963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46000.397584837963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46000.397584837963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46000.397584837963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46000.397584837963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46000.397584837963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46000.397584837963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46000.397584837963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46000.397584837963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46000.397584837963</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360A3CAA-1777-4785-B117-0C2D417BC011}"/>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175.39774687500176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16.010165856481763</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3.04220289352088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0.57368437499826541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0.27548993055825122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0.10361493055825122</v>
      </c>
      <c r="H8" s="97">
        <v>46000.288819444446</v>
      </c>
      <c r="I8" s="18" t="str">
        <f>IFERROR(VLOOKUP(D8,DB!A:F,6,0),"")</f>
        <v>SCECO</v>
      </c>
      <c r="J8" s="18" t="str">
        <f>IFERROR(VLOOKUP(D8,DB!A:G,7,0),"")</f>
        <v>Dead</v>
      </c>
      <c r="K8" s="19" t="s">
        <v>39128</v>
      </c>
      <c r="L8" s="18" t="str">
        <f>IFERROR(VLOOKUP(D8,DB!A:I,9,0),"")</f>
        <v>Latis</v>
      </c>
    </row>
    <row r="9" spans="1:12" ht="31.5" customHeight="1">
      <c r="A9" s="96" t="s">
        <v>39129</v>
      </c>
      <c r="B9" s="18" t="str">
        <f>IFERROR(VLOOKUP(D9,DB!A:K,11,0),"")</f>
        <v>R2</v>
      </c>
      <c r="C9" s="18">
        <v>2</v>
      </c>
      <c r="D9" s="18" t="s">
        <v>24611</v>
      </c>
      <c r="E9" s="81" t="s">
        <v>39106</v>
      </c>
      <c r="F9" s="97">
        <v>46000.368263888886</v>
      </c>
      <c r="G9" s="98">
        <f ca="1">IFERROR(NOW()-F9,"-")</f>
        <v>2.9320949077373371E-2</v>
      </c>
      <c r="H9" s="97">
        <v>46000.362013888887</v>
      </c>
      <c r="I9" s="18" t="str">
        <f>IFERROR(VLOOKUP(D9,DB!A:F,6,0),"")</f>
        <v>SCECO</v>
      </c>
      <c r="J9" s="18" t="str">
        <f>IFERROR(VLOOKUP(D9,DB!A:G,7,0),"")</f>
        <v>Dead</v>
      </c>
      <c r="K9" s="19" t="s">
        <v>39130</v>
      </c>
      <c r="L9" s="18" t="str">
        <f>IFERROR(VLOOKUP(D9,DB!A:I,9,0),"")</f>
        <v>Latis</v>
      </c>
    </row>
    <row r="10" spans="1:12" ht="31.5" customHeight="1">
      <c r="A10" s="96" t="s">
        <v>39131</v>
      </c>
      <c r="B10" s="18" t="str">
        <f>IFERROR(VLOOKUP(D10,DB!A:K,11,0),"")</f>
        <v>R2</v>
      </c>
      <c r="C10" s="18">
        <v>1</v>
      </c>
      <c r="D10" s="18" t="s">
        <v>24651</v>
      </c>
      <c r="E10" s="81"/>
      <c r="F10" s="97"/>
      <c r="G10" s="98">
        <f ca="1">IFERROR(NOW()-F10,"-")</f>
        <v>46000.397584837963</v>
      </c>
      <c r="H10" s="97">
        <v>46000.361979166664</v>
      </c>
      <c r="I10" s="18" t="str">
        <f>IFERROR(VLOOKUP(D10,DB!A:F,6,0),"")</f>
        <v>SCECO</v>
      </c>
      <c r="J10" s="18" t="str">
        <f>IFERROR(VLOOKUP(D10,DB!A:G,7,0),"")</f>
        <v>Dead</v>
      </c>
      <c r="K10" s="19" t="s">
        <v>39132</v>
      </c>
      <c r="L10" s="18" t="str">
        <f>IFERROR(VLOOKUP(D10,DB!A:I,9,0),"")</f>
        <v>Latis</v>
      </c>
    </row>
    <row r="11" spans="1:12" ht="31.5" customHeight="1">
      <c r="A11" s="96"/>
      <c r="B11" s="18" t="str">
        <f>IFERROR(VLOOKUP(D11,DB!A:K,11,0),"")</f>
        <v/>
      </c>
      <c r="C11" s="18"/>
      <c r="D11" s="18"/>
      <c r="E11" s="81"/>
      <c r="F11" s="97"/>
      <c r="G11" s="98">
        <f ca="1">IFERROR(NOW()-F11,"-")</f>
        <v>46000.397584837963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46000.397584837963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46000.397584837963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46000.397584837963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46000.397584837963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46000.397584837963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46000.397584837963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46000.397584837963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46000.397584837963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46000.397584837963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46000.397584837963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46000.397584837963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46000.397584837963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46000.397584837963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46000.397584837963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46000.397584837963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46000.397584837963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46000.397584837963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46000.397584837963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46000.397584837963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46000.397584837963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46000.397584837963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46000.397584837963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46000.397584837963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46000.397584837963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46000.397584837963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46000.397584837963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46000.397584837963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46000.397584837963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46000.397584837963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46000.397584837963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46000.397584837963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46000.397584837963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46000.397584837963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46000.397584837963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46000.397584837963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46000.397584837963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46000.397584837963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46000.397584837963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46000.397584837963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46000.397584837963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46000.397584837963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46000.397584837963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46000.397584837963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46000.397584837963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46000.397584837963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46000.397584837963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46000.397584837963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46000.397584837963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46000.397584837963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46000.397584837963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46000.397584837963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46000.397584837963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46000.397584837963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46000.397584837963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46000.397584837963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46000.397584837963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46000.397584837963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46000.397584837963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46000.397584837963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46000.397584837963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46000.397584837963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46000.397584837963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46000.397584837963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46000.397584837963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46000.397584837963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46000.397584837963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46000.397584837963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46000.397584837963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46000.397584837963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46000.397584837963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46000.397584837963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46000.397584837963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46000.397584837963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46000.397584837963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46000.397584837963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46000.397584837963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46000.397584837963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46000.397584837963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46000.397584837963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46000.397584837963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46000.397584837963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46000.397584837963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46000.397584837963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46000.397584837963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46000.397584837963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46000.397584837963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46000.397584837963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46000.397584837963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46000.397584837963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46000.397584837963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46000.397584837963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46000.397584837963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46000.397584837963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46000.397584837963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46000.397584837963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46000.397584837963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46000.397584837963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46000.397584837963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46000.397584837963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46000.397584837963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46000.397584837963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46000.397584837963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46000.397584837963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46000.397584837963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46000.397584837963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46000.397584837963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46000.397584837963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46000.397584837963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46000.397584837963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46000.397584837963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46000.397584837963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46000.397584837963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46000.397584837963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46000.397584837963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46000.397584837963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46000.397584837963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46000.397584837963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46000.397584837963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46000.397584837963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46000.397584837963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46000.397584837963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46000.397584837963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46000.397584837963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46000.397584837963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46000.397584837963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46000.397584837963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46000.397584837963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46000.397584837963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46000.397584837963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46000.397584837963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46000.397584837963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46000.397584837963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46000.397584837963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46000.397584837963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46000.397584837963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46000.397584837963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46000.397584837963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46000.397584837963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46000.397584837963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46000.397584837963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46000.397584837963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46000.397584837963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46000.397584837963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46000.397584837963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46000.397584837963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46000.397584837963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46000.397584837963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46000.397584837963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46000.397584837963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46000.397584837963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46000.397584837963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46000.397584837963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46000.397584837963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46000.397584837963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46000.397584837963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46000.397584837963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46000.397584837963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46000.397584837963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46000.397584837963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46000.397584837963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46000.397584837963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46000.397584837963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46000.397584837963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46000.397584837963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46000.397584837963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46000.397584837963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46000.397584837963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46000.397584837963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46000.397584837963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46000.397584837963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46000.397584837963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46000.397584837963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46000.397584837963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46000.397584837963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46000.397584837963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46000.397584837963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46000.397584837963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46000.397584837963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46000.397584837963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46000.397584837963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46000.397584837963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46000.397584837963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46000.397584837963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46000.397584837963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46000.397584837963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46000.397584837963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46000.397584837963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46000.397584837963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46000.397584837963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46000.397584837963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46000.397584837963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46000.397584837963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46000.397584837963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46000.397584837963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46000.397584837963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46000.397584837963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46000.397584837963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46000.397584837963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46000.397584837963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46000.397584837963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46000.397584837963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46000.397584837963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46000.397584837963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46000.397584837963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46000.397584837963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46000.397584837963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46000.397584837963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46000.397584837963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46000.397584837963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46000.397584837963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46000.397584837963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46000.397584837963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46000.397584837963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46000.397584837963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46000.397584837963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46000.397584837963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46000.397584837963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46000.397584837963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46000.397584837963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46000.397584837963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46000.397584837963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46000.397584837963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46000.397584837963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46000.397584837963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46000.397584837963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46000.397584837963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46000.397584837963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46000.397584837963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46000.397584837963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46000.397584837963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46000.397584837963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46000.397584837963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46000.397584837963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46000.397584837963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46000.397584837963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46000.397584837963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46000.397584837963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K12" sqref="K1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46000.397584837963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46000.397584837963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46000.397584837963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46000.397584837963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46000.397584837963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46000.397584837963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46000.397584837963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46000.397584837963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46000.397584837963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46000.397584837963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46000.397584837963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46000.397584837963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46000.397584837963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46000.397584837963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46000.397584837963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46000.397584837963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46000.397584837963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46000.397584837963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46000.397584837963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46000.397584837963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46000.397584837963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46000.397584837963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46000.397584837963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46000.397584837963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46000.397584837963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46000.397584837963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46000.397584837963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46000.397584837963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46000.397584837963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46000.397584837963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46000.397584837963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46000.397584837963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46000.397584837963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46000.397584837963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46000.397584837963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46000.397584837963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46000.397584837963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46000.397584837963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46000.397584837963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46000.397584837963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46000.397584837963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46000.397584837963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46000.397584837963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46000.397584837963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46000.397584837963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46000.397584837963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46000.397584837963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46000.397584837963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46000.397584837963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46000.397584837963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46000.397584837963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46000.397584837963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46000.397584837963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46000.397584837963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46000.397584837963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46000.397584837963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46000.397584837963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46000.397584837963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46000.397584837963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46000.397584837963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46000.397584837963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46000.397584837963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46000.397584837963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46000.397584837963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46000.397584837963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46000.397584837963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46000.397584837963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46000.397584837963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46000.397584837963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46000.397584837963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46000.397584837963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46000.397584837963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46000.397584837963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46000.397584837963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46000.397584837963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46000.397584837963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46000.397584837963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46000.397584837963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46000.397584837963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46000.397584837963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46000.397584837963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46000.397584837963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46000.397584837963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46000.397584837963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46000.397584837963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46000.397584837963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46000.397584837963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46000.397584837963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46000.397584837963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46000.397584837963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46000.397584837963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46000.397584837963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46000.397584837963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46000.397584837963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46000.397584837963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46000.397584837963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46000.397584837963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46000.397584837963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46000.397584837963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46000.397584837963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46000.397584837963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46000.397584837963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46000.397584837963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46000.397584837963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46000.397584837963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46000.397584837963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46000.397584837963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46000.397584837963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46000.397584837963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46000.397584837963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46000.397584837963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46000.397584837963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46000.397584837963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46000.397584837963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46000.397584837963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46000.397584837963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46000.397584837963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46000.397584837963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46000.397584837963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46000.397584837963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46000.397584837963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46000.397584837963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46000.397584837963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46000.397584837963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46000.397584837963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46000.397584837963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46000.397584837963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46000.397584837963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46000.397584837963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46000.397584837963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46000.397584837963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46000.397584837963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46000.397584837963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46000.397584837963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46000.397584837963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46000.397584837963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46000.397584837963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46000.397584837963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46000.397584837963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46000.397584837963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46000.397584837963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46000.397584837963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46000.397584837963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46000.397584837963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46000.397584837963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46000.397584837963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46000.397584837963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46000.397584837963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46000.397584837963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46000.397584837963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46000.397584837963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46000.397584837963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46000.397584837963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46000.397584837963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46000.397584837963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46000.397584837963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46000.397584837963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46000.397584837963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46000.397584837963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46000.397584837963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46000.397584837963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46000.397584837963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46000.397584837963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46000.397584837963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46000.397584837963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46000.397584837963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46000.397584837963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46000.397584837963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46000.397584837963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46000.397584837963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46000.397584837963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46000.397584837963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46000.397584837963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46000.397584837963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46000.397584837963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46000.397584837963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46000.397584837963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46000.397584837963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46000.397584837963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46000.397584837963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46000.397584837963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46000.397584837963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46000.397584837963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46000.397584837963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46000.397584837963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46000.397584837963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46000.397584837963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46000.397584837963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46000.397584837963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46000.397584837963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46000.397584837963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46000.397584837963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46000.397584837963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46000.397584837963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46000.397584837963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46000.397584837963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46000.397584837963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46000.397584837963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46000.397584837963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46000.397584837963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46000.397584837963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46000.397584837963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46000.397584837963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46000.397584837963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46000.397584837963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46000.397584837963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46000.397584837963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46000.397584837963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46000.397584837963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46000.397584837963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46000.397584837963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46000.397584837963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46000.397584837963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46000.397584837963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46000.397584837963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46000.397584837963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46000.397584837963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46000.397584837963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46000.397584837963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46000.397584837963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46000.397584837963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46000.397584837963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46000.397584837963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46000.397584837963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46000.397584837963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46000.397584837963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46000.397584837963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46000.397584837963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46000.397584837963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46000.397584837963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46000.397584837963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46000.397584837963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46000.397584837963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46000.397584837963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46000.397584837963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46000.397584837963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46000.397584837963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46000.397584837963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46000.397584837963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46000.397584837963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46000.397584837963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46000.397584837963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46000.397584837963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46000.397584837963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46000.397584837963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46000.397584837963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46000.397584837963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46000.397584837963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46000.397584837963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46000.397584837963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46000.397584837963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46000.397584837963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46000.397584837963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46000.397584837963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46000.397584837963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46000.397584837963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46000.397584837963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46000.397584837963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46000.397584837963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46000.397584837963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46000.397584837963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46000.397584837963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46000.397584837963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46000.397584837963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46000.397584837963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46000.397584837963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46000.397584837963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46000.397584837963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46000.397584837963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46000.397584837963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46000.397584837963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46000.397584837963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46000.397584837963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46000.397584837963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46000.397584837963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46000.397584837963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46000.397584837963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46000.397584837963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46000.397584837963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46000.397584837963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46000.397584837963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46000.397584837963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46000.397584837963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46000.397584837963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46000.397584837963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46000.397584837963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46000.397584837963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46000.397584837963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46000.397584837963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46000.397584837963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46000.397584837963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46000.397584837963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46000.397584837963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46000.397584837963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46000.397584837963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46000.397584837963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46000.397584837963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46000.397584837963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46000.397584837963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46000.397584837963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46000.397584837963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46000.397584837963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46000.397584837963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46000.397584837963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46000.397584837963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46000.397584837963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46000.397584837963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46000.397584837963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46000.397584837963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46000.397584837963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46000.397584837963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46000.397584837963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46000.397584837963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46000.397584837963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46000.397584837963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46000.397584837963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46000.397584837963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46000.397584837963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46000.397584837963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46000.397584837963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46000.397584837963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46000.397584837963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46000.397584837963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46000.397584837963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46000.397584837963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46000.397584837963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46000.397584837963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46000.397584837963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46000.397584837963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46000.397584837963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46000.397584837963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46000.397584837963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46000.397584837963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46000.397584837963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46000.397584837963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46000.397584837963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46000.397584837963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46000.397584837963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46000.397584837963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46000.397584837963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46000.397584837963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46000.397584837963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46000.397584837963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46000.397584837963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46000.397584837963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46000.397584837963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46000.397584837963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46000.397584837963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46000.397584837963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46000.397584837963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46000.397584837963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46000.397584837963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46000.397584837963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46000.397584837963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46000.397584837963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46000.397584837963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46000.397584837963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46000.397584837963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46000.397584837963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46000.397584837963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46000.397584837963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46000.397584837963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46000.397584837963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46000.397584837963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46000.397584837963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46000.397584837963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46000.397584837963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46000.397584837963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46000.397584837963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46000.397584837963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46000.397584837963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46000.397584837963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46000.397584837963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46000.397584837963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46000.397584837963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46000.397584837963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46000.397584837963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46000.397584837963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46000.397584837963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46000.397584837963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46000.397584837963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46000.397584837963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46000.397584837963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46000.397584837963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46000.397584837963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46000.397584837963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46000.397584837963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46000.397584837963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46000.397584837963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46000.397584837963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46000.397584837963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46000.397584837963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46000.397584837963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46000.397584837963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46000.397584837963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46000.397584837963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46000.397584837963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46000.397584837963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46000.397584837963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46000.397584837963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46000.397584837963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46000.397584837963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46000.397584837963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46000.397584837963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46000.397584837963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46000.397584837963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46000.397584837963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46000.397584837963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46000.397584837963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46000.397584837963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46000.397584837963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46000.397584837963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46000.397584837963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46000.397584837963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46000.397584837963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46000.397584837963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46000.397584837963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46000.397584837963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46000.397584837963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46000.397584837963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46000.397584837963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46000.397584837963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46000.397584837963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46000.397584837963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46000.397584837963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46000.397584837963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46000.397584837963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46000.397584837963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46000.397584837963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46000.397584837963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46000.397584837963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46000.397584837963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46000.397584837963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46000.397584837963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46000.397584837963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46000.397584837963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46000.397584837963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46000.397584837963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46000.397584837963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46000.397584837963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46000.397584837963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46000.397584837963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46000.397584837963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46000.397584837963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46000.397584837963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46000.397584837963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46000.397584837963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46000.397584837963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46000.397584837963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46000.397584837963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46000.397584837963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46000.397584837963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46000.397584837963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46000.397584837963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46000.397584837963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46000.397584837963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46000.397584837963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46000.397584837963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46000.397584837963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46000.397584837963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46000.397584837963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46000.397584837963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46000.397584837963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46000.397584837963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46000.397584837963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46000.397584837963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46000.397584837963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46000.397584837963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46000.397584837963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46000.397584837963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46000.397584837963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46000.397584837963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46000.397584837963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46000.397584837963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46000.397584837963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46000.397584837963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46000.397584837963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46000.397584837963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46000.397584837963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46000.397584837963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46000.397584837963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46000.397584837963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46000.397584837963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46000.397584837963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46000.397584837963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46000.397584837963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46000.397584837963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46000.397584837963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46000.397584837963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46000.397584837963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46000.397584837963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46000.397584837963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46000.397584837963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46000.397584837963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46000.397584837963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46000.397584837963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46000.397584837963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46000.397584837963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46000.397584837963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46000.397584837963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46000.397584837963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46000.397584837963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46000.397584837963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46000.397584837963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46000.397584837963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46000.397584837963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46000.397584837963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46000.397584837963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46000.397584837963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46000.397584837963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46000.397584837963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46000.397584837963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46000.397584837963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46000.397584837963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46000.397584837963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46000.397584837963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46000.397584837963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46000.397584837963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46000.397584837963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46000.397584837963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46000.397584837963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46000.397584837963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46000.397584837963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46000.397584837963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46000.397584837963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46000.397584837963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46000.397584837963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46000.397584837963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46000.397584837963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46000.397584837963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46000.397584837963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46000.397584837963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46000.397584837963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46000.397584837963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46000.397584837963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46000.397584837963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46000.397584837963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46000.397584837963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46000.397584837963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46000.397584837963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46000.397584837963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46000.397584837963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46000.397584837963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46000.397584837963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46000.397584837963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46000.397584837963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46000.397584837963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46000.397584837963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46000.397584837963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46000.397584837963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46000.397584837963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46000.397584837963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46000.397584837963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46000.397584837963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46000.397584837963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46000.397584837963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46000.397584837963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46000.397584837963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46000.397584837963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46000.397584837963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46000.397584837963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46000.397584837963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46000.397584837963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46000.397584837963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46000.397584837963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46000.397584837963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46000.397584837963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46000.397584837963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46000.397584837963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46000.397584837963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46000.397584837963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46000.397584837963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46000.397584837963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46000.397584837963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46000.397584837963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46000.397584837963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46000.397584837963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46000.397584837963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46000.397584837963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46000.397584837963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46000.397584837963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46000.397584837963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46000.397584837963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46000.397584837963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46000.397584837963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46000.397584837963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46000.397584837963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46000.397584837963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46000.397584837963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46000.397584837963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46000.397584837963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46000.397584837963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46000.397584837963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46000.397584837963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46000.397584837963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46000.397584837963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46000.397584837963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46000.397584837963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46000.397584837963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46000.397584837963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46000.397584837963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46000.397584837963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46000.397584837963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46000.397584837963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46000.397584837963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46000.397584837963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46000.397584837963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46000.397584837963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46000.397584837963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46000.397584837963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46000.397584837963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46000.397584837963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46000.397584837963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46000.397584837963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46000.397584837963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46000.397584837963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46000.397584837963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46000.397584837963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46000.397584837963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46000.397584837963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46000.397584837963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46000.397584837963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46000.397584837963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46000.397584837963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46000.397584837963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46000.397584837963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46000.397584837963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46000.397584837963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46000.397584837963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46000.397584837963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46000.397584837963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46000.397584837963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46000.397584837963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46000.397584837963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46000.397584837963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46000.397584837963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46000.397584837963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46000.397584837963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46000.397584837963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46000.397584837963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46000.397584837963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46000.397584837963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46000.397584837963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46000.397584837963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46000.397584837963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46000.397584837963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46000.397584837963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46000.397584837963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46000.397584837963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46000.397584837963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46000.397584837963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46000.397584837963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46000.397584837963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46000.397584837963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46000.397584837963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46000.397584837963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46000.397584837963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46000.397584837963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46000.397584837963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46000.397584837963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46000.397584837963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46000.397584837963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46000.397584837963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46000.397584837963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46000.397584837963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46000.397584837963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46000.397584837963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46000.397584837963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46000.397584837963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46000.397584837963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46000.397584837963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46000.397584837963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46000.397584837963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46000.397584837963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46000.397584837963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46000.397584837963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46000.397584837963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46000.397584837963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46000.397584837963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46000.397584837963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46000.397584837963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46000.397584837963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46000.397584837963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46000.397584837963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46000.397584837963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46000.397584837963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46000.397584837963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46000.397584837963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46000.397584837963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46000.397584837963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46000.397584837963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46000.397584837963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46000.397584837963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46000.397584837963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46000.397584837963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46000.397584837963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46000.397584837963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46000.397584837963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46000.397584837963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46000.397584837963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46000.397584837963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46000.397584837963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46000.397584837963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46000.397584837963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46000.397584837963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46000.397584837963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46000.397584837963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46000.397584837963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46000.397584837963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46000.397584837963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46000.397584837963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46000.397584837963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46000.397584837963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46000.397584837963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46000.397584837963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46000.397584837963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46000.397584837963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46000.397584837963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46000.397584837963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46000.397584837963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46000.397584837963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46000.397584837963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46000.397584837963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46000.397584837963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46000.397584837963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46000.397584837963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46000.397584837963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46000.397584837963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46000.397584837963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46000.397584837963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46000.397584837963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46000.397584837963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46000.397584837963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46000.397584837963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46000.397584837963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46000.397584837963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46000.397584837963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46000.397584837963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46000.397584837963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46000.397584837963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46000.397584837963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46000.397584837963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46000.397584837963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46000.397584837963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46000.397584837963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46000.397584837963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46000.397584837963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46000.397584837963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46000.397584837963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46000.397584837963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46000.397584837963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46000.397584837963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46000.397584837963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46000.397584837963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46000.397584837963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46000.397584837963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46000.397584837963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46000.397584837963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46000.397584837963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46000.397584837963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46000.397584837963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46000.397584837963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46000.397584837963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46000.397584837963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46000.397584837963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46000.397584837963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46000.397584837963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46000.397584837963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46000.397584837963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46000.397584837963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46000.397584837963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46000.397584837963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46000.397584837963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46000.397584837963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46000.397584837963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46000.397584837963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46000.397584837963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46000.397584837963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46000.397584837963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46000.397584837963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46000.397584837963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46000.397584837963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46000.397584837963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46000.397584837963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46000.397584837963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46000.397584837963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46000.397584837963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46000.397584837963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46000.397584837963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46000.397584837963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46000.397584837963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46000.397584837963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46000.397584837963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46000.397584837963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46000.397584837963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46000.397584837963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46000.397584837963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46000.397584837963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46000.397584837963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46000.397584837963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46000.397584837963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46000.397584837963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46000.397584837963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46000.397584837963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46000.397584837963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46000.397584837963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46000.397584837963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46000.397584837963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46000.397584837963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46000.397584837963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46000.397584837963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46000.397584837963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46000.397584837963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46000.397584837963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46000.397584837963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46000.397584837963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46000.397584837963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46000.397584837963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46000.397584837963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46000.397584837963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46000.397584837963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46000.397584837963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46000.397584837963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46000.397584837963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46000.397584837963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46000.397584837963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46000.397584837963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46000.397584837963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46000.397584837963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46000.397584837963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46000.397584837963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46000.397584837963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46000.397584837963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46000.397584837963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46000.397584837963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46000.397584837963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46000.397584837963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46000.397584837963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46000.397584837963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46000.397584837963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46000.397584837963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46000.397584837963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46000.397584837963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46000.397584837963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46000.397584837963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46000.397584837963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46000.397584837963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46000.397584837963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46000.397584837963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46000.397584837963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46000.397584837963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46000.397584837963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46000.397584837963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46000.397584837963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46000.397584837963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46000.397584837963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46000.397584837963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46000.397584837963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46000.397584837963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46000.397584837963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46000.397584837963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46000.397584837963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46000.397584837963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46000.397584837963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46000.397584837963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46000.397584837963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46000.397584837963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46000.397584837963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46000.397584837963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39133</v>
      </c>
      <c r="B2" s="87" t="str">
        <f>IFERROR(VLOOKUP(D2,DB!A:K,11,0),"")</f>
        <v>R4</v>
      </c>
      <c r="C2" s="89">
        <v>1</v>
      </c>
      <c r="D2" s="87" t="s">
        <v>35166</v>
      </c>
      <c r="E2" s="90" t="s">
        <v>39106</v>
      </c>
      <c r="F2" s="91">
        <v>45703.480717592596</v>
      </c>
      <c r="G2" s="92">
        <f ca="1">IFERROR(NOW()-F2,"")</f>
        <v>296.91686724536703</v>
      </c>
      <c r="H2" s="91">
        <v>45703.474768518521</v>
      </c>
      <c r="I2" s="91" t="str">
        <f>IFERROR(VLOOKUP(D2,DB!A:F,6,0),"")</f>
        <v>SCECO</v>
      </c>
      <c r="J2" s="91" t="str">
        <f>IFERROR(VLOOKUP(D2,DB!A:G,7,0),"")</f>
        <v>Dead</v>
      </c>
      <c r="K2" s="93" t="s">
        <v>39134</v>
      </c>
      <c r="L2" s="87" t="str">
        <f>IFERROR(VLOOKUP(D2,DB!A:I,9,0),"")</f>
        <v>Latis</v>
      </c>
    </row>
    <row r="3" spans="1:16" ht="19.5" customHeight="1">
      <c r="A3" s="107" t="s">
        <v>39135</v>
      </c>
      <c r="B3" s="107" t="str">
        <f>IFERROR(VLOOKUP(D3,DB!A:K,11,0),"")</f>
        <v>R4</v>
      </c>
      <c r="C3" s="89">
        <v>2</v>
      </c>
      <c r="D3" s="87" t="s">
        <v>32943</v>
      </c>
      <c r="E3" s="90" t="s">
        <v>39106</v>
      </c>
      <c r="F3" s="91">
        <v>45998.79414351852</v>
      </c>
      <c r="G3" s="92">
        <f t="shared" ref="G3:G4" ca="1" si="0">IFERROR(NOW()-F3,"")</f>
        <v>1.6034413194429362</v>
      </c>
      <c r="H3" s="91">
        <v>45998.664027777777</v>
      </c>
      <c r="I3" s="107" t="str">
        <f>IFERROR(VLOOKUP(D3,DB!A:F,6,0),"")</f>
        <v>SCECO</v>
      </c>
      <c r="J3" s="107" t="str">
        <f>IFERROR(VLOOKUP(D3,DB!A:G,7,0),"")</f>
        <v>Vandalized</v>
      </c>
      <c r="K3" s="93" t="s">
        <v>39136</v>
      </c>
      <c r="L3" s="87" t="str">
        <f>IFERROR(VLOOKUP(D3,DB!A:I,9,0),"")</f>
        <v>Latis</v>
      </c>
    </row>
    <row r="4" spans="1:16" ht="30.75">
      <c r="A4" s="107" t="s">
        <v>39137</v>
      </c>
      <c r="B4" s="107" t="str">
        <f>IFERROR(VLOOKUP(D4,DB!A:K,11,0),"")</f>
        <v>R4</v>
      </c>
      <c r="C4" s="89">
        <v>3</v>
      </c>
      <c r="D4" s="87" t="s">
        <v>36247</v>
      </c>
      <c r="E4" s="90" t="s">
        <v>39106</v>
      </c>
      <c r="F4" s="91"/>
      <c r="G4" s="92">
        <f t="shared" ca="1" si="0"/>
        <v>46000.397584837963</v>
      </c>
      <c r="H4" s="91">
        <v>45999.038888888892</v>
      </c>
      <c r="I4" s="107" t="str">
        <f>IFERROR(VLOOKUP(D4,DB!A:F,6,0),"")</f>
        <v>SCECO</v>
      </c>
      <c r="J4" s="107" t="str">
        <f>IFERROR(VLOOKUP(D4,DB!A:G,7,0),"")</f>
        <v>Dead</v>
      </c>
      <c r="K4" s="93" t="s">
        <v>39138</v>
      </c>
      <c r="L4" s="87" t="str">
        <f>IFERROR(VLOOKUP(D4,DB!A:I,9,0),"")</f>
        <v>Latis</v>
      </c>
    </row>
    <row r="5" spans="1:16" ht="15" customHeight="1">
      <c r="A5" s="107"/>
      <c r="B5" s="107" t="str">
        <f>IFERROR(VLOOKUP(D5,DB!A:K,11,0),"")</f>
        <v/>
      </c>
      <c r="C5" s="89"/>
      <c r="D5" s="87"/>
      <c r="E5" s="90"/>
      <c r="F5" s="91"/>
      <c r="G5" s="92">
        <f t="shared" ref="G5:G64" ca="1" si="1">IFERROR(NOW()-F5,"")</f>
        <v>46000.397584837963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46000.397584837963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46000.397584837963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46000.397584837963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46000.397584837963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46000.397584837963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46000.397584837963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46000.397584837963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46000.397584837963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46000.397584837963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46000.397584837963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46000.397584837963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46000.397584837963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46000.397584837963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46000.397584837963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46000.397584837963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46000.397584837963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46000.397584837963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46000.397584837963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46000.397584837963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46000.397584837963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46000.397584837963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46000.397584837963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46000.397584837963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46000.397584837963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46000.397584837963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46000.397584837963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46000.397584837963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46000.397584837963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46000.397584837963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46000.397584837963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46000.397584837963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46000.397584837963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46000.397584837963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46000.397584837963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46000.397584837963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46000.397584837963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46000.397584837963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46000.397584837963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46000.397584837963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46000.397584837963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46000.397584837963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46000.397584837963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46000.397584837963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46000.397584837963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46000.397584837963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46000.397584837963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46000.397584837963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46000.397584837963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46000.397584837963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46000.397584837963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46000.397584837963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46000.397584837963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46000.397584837963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46000.397584837963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46000.397584837963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46000.397584837963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46000.397584837963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46000.397584837963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46000.397584837963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46000.397584837963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46000.397584837963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46000.397584837963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46000.397584837963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46000.397584837963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46000.397584837963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46000.397584837963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46000.397584837963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46000.397584837963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46000.397584837963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46000.397584837963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46000.397584837963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46000.397584837963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46000.397584837963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46000.397584837963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46000.397584837963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46000.397584837963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46000.397584837963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46000.397584837963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46000.397584837963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46000.397584837963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46000.397584837963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46000.397584837963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46000.397584837963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46000.397584837963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46000.397584837963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46000.397584837963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46000.397584837963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46000.397584837963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46000.397584837963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46000.397584837963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46000.397584837963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46000.397584837963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46000.397584837963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46000.397584837963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46000.397584837963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46000.397584837963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46000.397584837963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46000.397584837963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46000.397584837963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46000.397584837963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46000.397584837963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46000.397584837963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46000.397584837963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46000.397584837963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46000.397584837963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108.56552465277491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74.208707523146586</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51.736473726850818</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19.024286226849654</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3.2900964120344725</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0.30025844907504506</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R5</v>
      </c>
      <c r="C9" s="37">
        <v>1</v>
      </c>
      <c r="D9" s="37" t="s">
        <v>38399</v>
      </c>
      <c r="E9" s="37" t="s">
        <v>39106</v>
      </c>
      <c r="F9" s="38" t="s">
        <v>24</v>
      </c>
      <c r="G9" s="131" t="str">
        <f ca="1">IFERROR(NOW()-F9,"")</f>
        <v/>
      </c>
      <c r="H9" s="38">
        <v>46000.373356481483</v>
      </c>
      <c r="I9" s="37" t="str">
        <f>IFERROR(VLOOKUP(D9,DB!A:F,6,0),"")</f>
        <v>SCECO</v>
      </c>
      <c r="J9" s="37" t="str">
        <f>IFERROR(VLOOKUP(D9,DB!A:G,7,0),"")</f>
        <v>Haj Removal</v>
      </c>
      <c r="K9" s="37" t="s">
        <v>39153</v>
      </c>
      <c r="L9" s="37" t="str">
        <f>IFERROR(VLOOKUP(D9,DB!A:I,9,0),"")</f>
        <v>Latis</v>
      </c>
    </row>
    <row r="10" spans="1:13">
      <c r="A10" s="37"/>
      <c r="B10" s="37" t="str">
        <f>IFERROR(VLOOKUP(D10,DB!A:K,11,0),"")</f>
        <v/>
      </c>
      <c r="C10" s="37"/>
      <c r="D10" s="154"/>
      <c r="E10" s="37"/>
      <c r="F10" s="38"/>
      <c r="G10" s="131">
        <f ca="1">IFERROR(NOW()-F10,"")</f>
        <v>46000.397584837963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46000.397584837963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46000.397584837963</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46000.397584837963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46000.397584837963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46000.397584837963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46000.397584837963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46000.397584837963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46000.397584837963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46000.397584837963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46000.397584837963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46000.397584837963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46000.397584837963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46000.397584837963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46000.397584837963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46000.397584837963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46000.397584837963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46000.397584837963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46000.397584837963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46000.397584837963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46000.397584837963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46000.397584837963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46000.397584837963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46000.397584837963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46000.397584837963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46000.397584837963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46000.397584837963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46000.397584837963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46000.397584837963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46000.397584837963</v>
      </c>
      <c r="H39" s="38"/>
      <c r="I39" s="37" t="str">
        <f>IFERROR(VLOOKUP(D39,DB!A:F,6,0),"")</f>
        <v/>
      </c>
      <c r="J39" s="37" t="str">
        <f>IFERROR(VLOOKUP(D39,DB!A:G,7,0),"")</f>
        <v/>
      </c>
      <c r="K39" s="37"/>
      <c r="L39" s="37" t="str">
        <f>IFERROR(VLOOKUP(D39,DB!A:I,9,0),"")</f>
        <v/>
      </c>
    </row>
    <row r="40" spans="1:12">
      <c r="A40" s="37" t="s">
        <v>39154</v>
      </c>
      <c r="B40" s="37" t="str">
        <f>IFERROR(VLOOKUP(D40,DB!A:K,11,0),"")</f>
        <v>R5</v>
      </c>
      <c r="C40" s="37">
        <v>1</v>
      </c>
      <c r="D40" s="37" t="s">
        <v>38187</v>
      </c>
      <c r="E40" s="37" t="s">
        <v>39106</v>
      </c>
      <c r="F40" s="38">
        <v>46000.087430555555</v>
      </c>
      <c r="G40" s="131">
        <f ca="1">IFERROR(NOW()-F40,"")</f>
        <v>0.31015428240789333</v>
      </c>
      <c r="H40" s="38">
        <v>46000.164756944447</v>
      </c>
      <c r="I40" s="37" t="str">
        <f>IFERROR(VLOOKUP(D40,DB!A:F,6,0),"")</f>
        <v>SCECO</v>
      </c>
      <c r="J40" s="37" t="str">
        <f>IFERROR(VLOOKUP(D40,DB!A:G,7,0),"")</f>
        <v>Haj Removal</v>
      </c>
      <c r="K40" s="37" t="s">
        <v>39155</v>
      </c>
      <c r="L40" s="37" t="str">
        <f>IFERROR(VLOOKUP(D40,DB!A:I,9,0),"")</f>
        <v>Latis</v>
      </c>
    </row>
    <row r="41" spans="1:12">
      <c r="A41" s="37"/>
      <c r="B41" s="37" t="str">
        <f>IFERROR(VLOOKUP(D41,DB!A:K,11,0),"")</f>
        <v/>
      </c>
      <c r="C41" s="37"/>
      <c r="D41" s="37"/>
      <c r="E41" s="37"/>
      <c r="F41" s="38"/>
      <c r="G41" s="131">
        <f ca="1">IFERROR(NOW()-F41,"")</f>
        <v>46000.397584837963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29562</v>
      </c>
      <c r="E2" s="138" t="s">
        <v>39106</v>
      </c>
      <c r="F2" s="117">
        <v>46000.364108796297</v>
      </c>
      <c r="G2" s="72">
        <f t="shared" ref="G2:G18" ca="1" si="0">IFERROR(NOW()-F2,"-")</f>
        <v>3.3476041666290257E-2</v>
      </c>
      <c r="H2" s="117">
        <v>46000.346909722219</v>
      </c>
      <c r="I2" s="115" t="str">
        <f>IFERROR(VLOOKUP(D2,DB!A:F,6,0),"")</f>
        <v>SCECO</v>
      </c>
      <c r="J2" s="115" t="str">
        <f>IFERROR(VLOOKUP(D2,DB!A:G,7,0),"")</f>
        <v>Dead</v>
      </c>
      <c r="K2" s="118" t="s">
        <v>39157</v>
      </c>
      <c r="L2" s="133" t="str">
        <f>IFERROR(VLOOKUP(D2,DB!A:I,9,0),"")</f>
        <v>Latis</v>
      </c>
    </row>
    <row r="3" spans="1:16382" ht="31.5" customHeight="1">
      <c r="A3" s="114"/>
      <c r="B3" s="115" t="str">
        <f>IFERROR(VLOOKUP(D3,DB!A:K,11,0),"")</f>
        <v>R6</v>
      </c>
      <c r="C3" s="116"/>
      <c r="D3" s="155" t="s">
        <v>29805</v>
      </c>
      <c r="E3" s="138"/>
      <c r="F3" s="117"/>
      <c r="G3" s="72">
        <f t="shared" ca="1" si="0"/>
        <v>46000.397584837963</v>
      </c>
      <c r="H3" s="117"/>
      <c r="I3" s="115" t="str">
        <f>IFERROR(VLOOKUP(D3,DB!A:F,6,0),"")</f>
        <v>SCECO</v>
      </c>
      <c r="J3" s="115" t="str">
        <f>IFERROR(VLOOKUP(D3,DB!A:G,7,0),"")</f>
        <v>Dead</v>
      </c>
      <c r="K3" s="118"/>
      <c r="L3" s="133" t="str">
        <f>IFERROR(VLOOKUP(D3,DB!A:I,9,0),"")</f>
        <v>Latis</v>
      </c>
    </row>
    <row r="4" spans="1:16382" ht="31.5" customHeight="1">
      <c r="A4" s="114"/>
      <c r="B4" s="115" t="str">
        <f>IFERROR(VLOOKUP(D4,DB!A:K,11,0),"")</f>
        <v/>
      </c>
      <c r="C4" s="116"/>
      <c r="D4" s="115"/>
      <c r="E4" s="138"/>
      <c r="F4" s="117"/>
      <c r="G4" s="72">
        <f t="shared" ca="1" si="0"/>
        <v>46000.397584837963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46000.397584837963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46000.397584837963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46000.397584837963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46000.397584837963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46000.397584837963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46000.397584837963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46000.397584837963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46000.397584837963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46000.397584837963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46000.397584837963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46000.397584837963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46000.397584837963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46000.397584837963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46000.397584837963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46000.397584837963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46000.397584837963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46000.397584837963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46000.397584837963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46000.397584837963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46000.397584837963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46000.397584837963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46000.397584837963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46000.397584837963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46000.397584837963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46000.397584837963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46000.397584837963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46000.397584837963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46000.397584837963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46000.397584837963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46000.397584837963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46000.397584837963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46000.397584837963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46000.397584837963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46000.397584837963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46000.397584837963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46000.397584837963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46000.397584837963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46000.397584837963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46000.397584837963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46000.397584837963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46000.397584837963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46000.397584837963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46000.397584837963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46000.397584837963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46000.397584837963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46000.397584837963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46000.397584837963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46000.397584837963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46000.397584837963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46000.397584837963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46000.397584837963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46000.397584837963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46000.397584837963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46000.397584837963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46000.397584837963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46000.397584837963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46000.397584837963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46000.397584837963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46000.397584837963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46000.397584837963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46000.397584837963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46000.397584837963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46000.397584837963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46000.397584837963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46000.397584837963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46000.397584837963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46000.397584837963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46000.397584837963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46000.397584837963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46000.397584837963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46000.397584837963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46000.397584837963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46000.397584837963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46000.397584837963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46000.397584837963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46000.397584837963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46000.397584837963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46000.397584837963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46000.397584837963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46000.397584837963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46000.397584837963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46000.397584837963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46000.397584837963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46000.397584837963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46000.397584837963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46000.397584837963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46000.397584837963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46000.397584837963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46000.397584837963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46000.397584837963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46000.397584837963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46000.397584837963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46000.397584837963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46000.397584837963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46000.397584837963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46000.397584837963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46000.397584837963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46000.397584837963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46000.397584837963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46000.397584837963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46000.397584837963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46000.397584837963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46000.397584837963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46000.397584837963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46000.397584837963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46000.397584837963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46000.397584837963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46000.397584837963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46000.397584837963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46000.397584837963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46000.397584837963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46000.397584837963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46000.397584837963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46000.397584837963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46000.397584837963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46000.397584837963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46000.397584837963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46000.397584837963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46000.397584837963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46000.397584837963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46000.397584837963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46000.397584837963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46000.397584837963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46000.397584837963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46000.397584837963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46000.397584837963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46000.397584837963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46000.397584837963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46000.397584837963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46000.397584837963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46000.397584837963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46000.397584837963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46000.397584837963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46000.397584837963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46000.397584837963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46000.397584837963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46000.397584837963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46000.397584837963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46000.397584837963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46000.397584837963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46000.397584837963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46000.397584837963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46000.397584837963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46000.397584837963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46000.397584837963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46000.397584837963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46000.397584837963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46000.397584837963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46000.397584837963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46000.397584837963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46000.397584837963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46000.397584837963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46000.397584837963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46000.397584837963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46000.397584837963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46000.397584837963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46000.397584837963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46000.397584837963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46000.397584837963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46000.397584837963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46000.397584837963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46000.397584837963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46000.397584837963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46000.397584837963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46000.397584837963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46000.397584837963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46000.397584837963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46000.397584837963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46000.397584837963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46000.397584837963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46000.397584837963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46000.397584837963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46000.397584837963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46000.397584837963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46000.397584837963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46000.397584837963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46000.397584837963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46000.397584837963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46000.397584837963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46000.397584837963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46000.397584837963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46000.397584837963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46000.397584837963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46000.397584837963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46000.397584837963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46000.397584837963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46000.397584837963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46000.397584837963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46000.397584837963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46000.397584837963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46000.397584837963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46000.397584837963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46000.397584837963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46000.397584837963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46000.397584837963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46000.397584837963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46000.397584837963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46000.397584837963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46000.397584837963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46000.397584837963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46000.397584837963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46000.397584837963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46000.397584837963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46000.397584837963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46000.397584837963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46000.397584837963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46000.397584837963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46000.397584837963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46000.397584837963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46000.397584837963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46000.397584837963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46000.397584837963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46000.397584837963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46000.397584837963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46000.397584837963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46000.397584837963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46000.397584837963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46000.397584837963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46000.397584837963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46000.397584837963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46000.397584837963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46000.397584837963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46000.397584837963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46000.397584837963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46000.397584837963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46000.397584837963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46000.397584837963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46000.397584837963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46000.397584837963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46000.397584837963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46000.397584837963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46000.397584837963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46000.397584837963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46000.397584837963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46000.397584837963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46000.397584837963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46000.397584837963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46000.397584837963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46000.397584837963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46000.397584837963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46000.397584837963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46000.397584837963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46000.397584837963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46000.397584837963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46000.397584837963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46000.397584837963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46000.397584837963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46000.397584837963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46000.397584837963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46000.397584837963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46000.397584837963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46000.397584837963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46000.397584837963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46000.397584837963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46000.397584837963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46000.397584837963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46000.397584837963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46000.397584837963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46000.397584837963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46000.397584837963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46000.397584837963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46000.397584837963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46000.397584837963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46000.397584837963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46000.397584837963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46000.397584837963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46000.397584837963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46000.397584837963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46000.397584837963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46000.397584837963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46000.397584837963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46000.397584837963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46000.397584837963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46000.397584837963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46000.397584837963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46000.397584837963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46000.397584837963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46000.397584837963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46000.397584837963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46000.397584837963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46000.397584837963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46000.397584837963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46000.397584837963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46000.397584837963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46000.397584837963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46000.397584837963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46000.397584837963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46000.397584837963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46000.397584837963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46000.397584837963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46000.397584837963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46000.397584837963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46000.397584837963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46000.397584837963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46000.397584837963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46000.397584837963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46000.397584837963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46000.397584837963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46000.397584837963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46000.397584837963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46000.397584837963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46000.397584837963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46000.397584837963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46000.397584837963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46000.397584837963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46000.397584837963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46000.397584837963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46000.397584837963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46000.397584837963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46000.397584837963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46000.397584837963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46000.397584837963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46000.397584837963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46000.397584837963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46000.397584837963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46000.397584837963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46000.397584837963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46000.397584837963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46000.397584837963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46000.397584837963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46000.397584837963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46000.397584837963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46000.397584837963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46000.397584837963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46000.397584837963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46000.397584837963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46000.397584837963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46000.397584837963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46000.397584837963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46000.397584837963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46000.397584837963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46000.397584837963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46000.397584837963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46000.397584837963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46000.397584837963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46000.397584837963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46000.397584837963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46000.397584837963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46000.397584837963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46000.397584837963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46000.397584837963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46000.397584837963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46000.397584837963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46000.397584837963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46000.397584837963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46000.397584837963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46000.397584837963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46000.397584837963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46000.397584837963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46000.397584837963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46000.397584837963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46000.397584837963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46000.397584837963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46000.397584837963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46000.397584837963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46000.397584837963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46000.397584837963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46000.397584837963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46000.397584837963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46000.397584837963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46000.397584837963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46000.397584837963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46000.397584837963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46000.397584837963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46000.397584837963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46000.397584837963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46000.397584837963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46000.397584837963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46000.397584837963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46000.397584837963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46000.397584837963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46000.397584837963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46000.397584837963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46000.397584837963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46000.397584837963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46000.397584837963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46000.397584837963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46000.397584837963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46000.397584837963</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46000.397584837963</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