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847" documentId="120_S{2AC9BD13-BADA-5192-A53E-5A8FF88502F6}" xr6:coauthVersionLast="47" xr6:coauthVersionMax="47" xr10:uidLastSave="{2B543D56-9499-4066-90FE-8A973207DCCE}"/>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0" i="9" l="1"/>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8" i="1"/>
  <c r="L5" i="2"/>
  <c r="J5" i="2"/>
  <c r="I5" i="2"/>
  <c r="G5" i="2"/>
  <c r="B5" i="2"/>
  <c r="B3" i="4"/>
  <c r="L8" i="5"/>
  <c r="J8" i="5"/>
  <c r="I8" i="5"/>
  <c r="B8" i="5"/>
  <c r="G2" i="9"/>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I3" i="9"/>
  <c r="J3" i="9"/>
  <c r="L3"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<sst xmlns="http://schemas.openxmlformats.org/spreadsheetml/2006/main" count="181593" uniqueCount="39211">
  <si>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</si>
  <si>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</si>
  <si>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</si>
  <si>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</si>
  <si>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</si>
  <si>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</si>
  <si>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</si>
  <si>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</si>
  <si>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</si>
  <si>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</si>
  <si>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</si>
  <si>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</si>
  <si>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</si>
  <si>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</si>
  <si>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</si>
  <si>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</si>
  <si>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</si>
  <si>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</si>
  <si>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</si>
  <si>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</si>
  <si>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</si>
  <si>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</si>
  <si>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</si>
  <si>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</si>
  <si>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</si>
  <si>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</si>
  <si>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</si>
  <si>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</si>
  <si>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</si>
  <si>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</si>
  <si>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</si>
  <si>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</si>
  <si>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</si>
  <si>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</si>
  <si>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</si>
  <si>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</si>
  <si>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</si>
  <si>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</si>
  <si>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</si>
  <si>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</si>
  <si>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</si>
  <si>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</si>
  <si>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</si>
  <si>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</si>
  <si>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</si>
  <si>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</si>
  <si>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</si>
  <si>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</si>
  <si>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</si>
  <si>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</si>
  <si>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</si>
  <si>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</si>
  <si>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</si>
  <si>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</si>
  <si>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</si>
  <si>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</si>
  <si>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</si>
  <si>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</si>
  <si>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</si>
  <si>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</si>
  <si>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</si>
  <si>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</si>
  <si>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</si>
  <si>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</si>
  <si>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</si>
  <si>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</si>
  <si>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</si>
  <si>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</si>
  <si>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</si>
  <si>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</si>
  <si>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</si>
  <si>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</si>
  <si>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</si>
  <si>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</si>
  <si>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</si>
  <si>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</si>
  <si>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</si>
  <si>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</si>
  <si>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</si>
  <si>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</si>
  <si>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</si>
  <si>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</si>
  <si>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</si>
  <si>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</si>
  <si>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</si>
  <si>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</si>
  <si>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</si>
  <si>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</si>
  <si>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</si>
  <si>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</si>
  <si>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</si>
  <si>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</si>
  <si>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</si>
  <si>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</si>
  <si>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</si>
  <si>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</si>
  <si>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</si>
  <si>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</si>
  <si>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</si>
  <si>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</si>
  <si>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</si>
  <si>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</si>
  <si>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</si>
  <si>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</si>
  <si>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</si>
  <si>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</si>
  <si>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</si>
  <si>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</si>
  <si>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</si>
  <si>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</si>
  <si>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</si>
  <si>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</si>
  <si>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</si>
  <si>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</si>
  <si>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</si>
  <si>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</si>
  <si>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</si>
  <si>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</si>
  <si>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</si>
  <si>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</si>
  <si>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</si>
  <si>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</si>
  <si>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</si>
  <si>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</si>
  <si>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</si>
  <si>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</si>
  <si>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</si>
  <si>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</si>
  <si>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</si>
  <si>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</si>
  <si>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</si>
  <si>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</si>
  <si>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</si>
  <si>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</si>
  <si>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</si>
  <si>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</si>
  <si>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</si>
  <si>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</si>
  <si>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</si>
  <si>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</si>
  <si>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</si>
  <si>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</si>
  <si>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</si>
  <si>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</si>
  <si>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</si>
  <si>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</si>
  <si>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</si>
  <si>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</si>
  <si>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</si>
  <si>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</si>
  <si>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</si>
  <si>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</si>
  <si>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</si>
  <si>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</si>
  <si>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</si>
  <si>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</si>
  <si>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</si>
  <si>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</si>
  <si>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</si>
  <si>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</si>
  <si>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</si>
  <si>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</si>
  <si>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</si>
  <si>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</si>
  <si>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</si>
  <si>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</si>
  <si>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</si>
  <si>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</si>
  <si>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</si>
  <si>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</si>
  <si>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</si>
  <si>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</si>
  <si>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</si>
  <si>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</si>
  <si>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</si>
  <si>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</si>
  <si>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</si>
  <si>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</si>
  <si>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</si>
  <si>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</si>
  <si>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</si>
  <si>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</si>
  <si>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</si>
  <si>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</si>
  <si>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</si>
  <si>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</si>
  <si>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</si>
  <si>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</si>
  <si>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</si>
  <si>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</si>
  <si>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</si>
  <si>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</si>
  <si>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</si>
  <si>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</si>
  <si>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</si>
  <si>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</si>
  <si>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</si>
  <si>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</si>
  <si>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</si>
  <si>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</si>
  <si>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</si>
  <si>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</si>
  <si>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</si>
  <si>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</si>
  <si>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</si>
  <si>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</si>
  <si>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</si>
  <si>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</si>
  <si>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</si>
  <si>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</si>
  <si>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</si>
  <si>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</si>
  <si>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</si>
  <si>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</si>
  <si>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</si>
  <si>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</si>
  <si>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</si>
  <si>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</si>
  <si>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</si>
  <si>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</si>
  <si>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</si>
  <si>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</si>
  <si>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</si>
  <si>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</si>
  <si>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</si>
  <si>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</si>
  <si>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</si>
  <si>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</si>
  <si>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</si>
  <si>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</si>
  <si>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</si>
  <si>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</si>
  <si>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</si>
  <si>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</si>
  <si>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</si>
  <si>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</si>
  <si>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</si>
  <si>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</si>
  <si>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</si>
  <si>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</si>
  <si>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</si>
  <si>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</si>
  <si>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</si>
  <si>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</si>
  <si>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</si>
  <si>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</si>
  <si>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</si>
  <si>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</si>
  <si>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</si>
  <si>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</si>
  <si>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</si>
  <si>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</si>
  <si>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</si>
  <si>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</si>
  <si>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</si>
  <si>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</si>
  <si>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</si>
  <si>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</si>
  <si>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</si>
  <si>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</si>
  <si>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</si>
  <si>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</si>
  <si>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</si>
  <si>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</si>
  <si>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</si>
  <si>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</si>
  <si>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</si>
  <si>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</si>
  <si>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</si>
  <si>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</si>
  <si>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</si>
  <si>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</si>
  <si>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</si>
  <si>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</si>
  <si>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</si>
  <si>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</si>
  <si>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</si>
  <si>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</si>
  <si>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</si>
  <si>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</si>
  <si>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</si>
  <si>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</si>
  <si>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</si>
  <si>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</si>
  <si>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</si>
  <si>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</si>
  <si>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</si>
  <si>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</si>
  <si>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</si>
  <si>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</si>
  <si>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</si>
  <si>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</si>
  <si>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</si>
  <si>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</si>
  <si>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</si>
  <si>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</si>
  <si>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</si>
  <si>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</si>
  <si>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</si>
  <si>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</si>
  <si>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</si>
  <si>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</si>
  <si>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</si>
  <si>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</si>
  <si>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</si>
  <si>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</si>
  <si>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</si>
  <si>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</si>
  <si>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</si>
  <si>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</si>
  <si>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</si>
  <si>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</si>
  <si>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</si>
  <si>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</si>
  <si>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</si>
  <si>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</si>
  <si>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</si>
  <si>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</si>
  <si>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</si>
  <si>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</si>
  <si>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</si>
  <si>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</si>
  <si>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</si>
  <si>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</si>
  <si>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</si>
  <si>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</si>
  <si>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</si>
  <si>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</si>
  <si>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</si>
  <si>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</si>
  <si>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</si>
  <si>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</si>
  <si>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</si>
  <si>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</si>
  <si>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</si>
  <si>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</si>
  <si>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</si>
  <si>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</si>
  <si>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</si>
  <si>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</si>
  <si>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</si>
  <si>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</si>
  <si>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</si>
  <si>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</si>
  <si>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</si>
  <si>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</si>
  <si>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</si>
  <si>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</si>
  <si>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</si>
  <si>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</si>
  <si>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</si>
  <si>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</si>
  <si>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</si>
  <si>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</si>
  <si>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</si>
  <si>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</si>
  <si>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</si>
  <si>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</si>
  <si>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</si>
  <si>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</si>
  <si>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</si>
  <si>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</si>
  <si>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</si>
  <si>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</si>
  <si>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</si>
  <si>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</si>
  <si>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</si>
  <si>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</si>
  <si>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</si>
  <si>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</si>
  <si>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</si>
  <si>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</si>
  <si>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</si>
  <si>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</si>
  <si>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</si>
  <si>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</si>
  <si>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</si>
  <si>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</si>
  <si>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</si>
  <si>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</si>
  <si>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</si>
  <si>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</si>
  <si>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</si>
  <si>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</si>
  <si>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</si>
  <si>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</si>
  <si>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</si>
  <si>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</si>
  <si>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</si>
  <si>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</si>
  <si>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</si>
  <si>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</si>
  <si>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</si>
  <si>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</si>
  <si>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</si>
  <si>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</si>
  <si>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</si>
  <si>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</si>
  <si>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</si>
  <si>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</si>
  <si>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</si>
  <si>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</si>
  <si>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</si>
  <si>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</si>
  <si>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</si>
  <si>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</si>
  <si>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</si>
  <si>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</si>
  <si>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</si>
  <si>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</si>
  <si>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</si>
  <si>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</si>
  <si>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</si>
  <si>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</si>
  <si>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</si>
  <si>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</si>
  <si>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</si>
  <si>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</si>
  <si>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</si>
  <si>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</si>
  <si>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</si>
  <si>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</si>
  <si>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</si>
  <si>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</si>
  <si>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</si>
  <si>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</si>
  <si>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</si>
  <si>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</si>
  <si>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</si>
  <si>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</si>
  <si>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</si>
  <si>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</si>
  <si>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</si>
  <si>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</si>
  <si>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</si>
  <si>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</si>
  <si>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</si>
  <si>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</si>
  <si>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</si>
  <si>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</si>
  <si>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</si>
  <si>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</si>
  <si>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</si>
  <si>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</si>
  <si>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</si>
  <si>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</si>
  <si>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</si>
  <si>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</si>
  <si>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</si>
  <si>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</si>
  <si>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</si>
  <si>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</si>
  <si>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</si>
  <si>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</si>
  <si>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</si>
  <si>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</si>
  <si>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</si>
  <si>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</si>
  <si>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</si>
  <si>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</si>
  <si>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</si>
  <si>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</si>
  <si>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</si>
  <si>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</si>
  <si>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</si>
  <si>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</si>
  <si>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</si>
  <si>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</si>
  <si>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</si>
  <si>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</si>
  <si>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</si>
  <si>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</si>
  <si>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</si>
  <si>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</si>
  <si>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</si>
  <si>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</si>
  <si>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</si>
  <si>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</si>
  <si>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</si>
  <si>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</si>
  <si>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</si>
  <si>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</si>
  <si>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</si>
  <si>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</si>
  <si>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</si>
  <si>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</si>
  <si>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</si>
  <si>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</si>
  <si>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</si>
  <si>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</si>
  <si>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</si>
  <si>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</si>
  <si>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</si>
  <si>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</si>
  <si>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</si>
  <si>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</si>
  <si>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</si>
  <si>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</si>
  <si>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</si>
  <si>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</si>
  <si>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</si>
  <si>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</si>
  <si>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</si>
  <si>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</si>
  <si>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</si>
  <si>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</si>
  <si>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</si>
  <si>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</si>
  <si>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</si>
  <si>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</si>
  <si>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</si>
  <si>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</si>
  <si>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</si>
  <si>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</si>
  <si>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</si>
  <si>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</si>
  <si>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</si>
  <si>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</si>
  <si>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</si>
  <si>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</si>
  <si>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</si>
  <si>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</si>
  <si>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</si>
  <si>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</si>
  <si>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</si>
  <si>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</si>
  <si>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</si>
  <si>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</si>
  <si>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</si>
  <si>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</si>
  <si>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</si>
  <si>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</si>
  <si>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</si>
  <si>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</si>
  <si>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</si>
  <si>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</si>
  <si>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</si>
  <si>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</si>
  <si>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</si>
  <si>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</si>
  <si>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</si>
  <si>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</si>
  <si>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</si>
  <si>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</si>
  <si>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</si>
  <si>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</si>
  <si>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</si>
  <si>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</si>
  <si>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</si>
  <si>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</si>
  <si>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</si>
  <si>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</si>
  <si>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</si>
  <si>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</si>
  <si>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</si>
  <si>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</si>
  <si>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</si>
  <si>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</si>
  <si>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</si>
  <si>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</si>
  <si>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</si>
  <si>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</si>
  <si>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</si>
  <si>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</si>
  <si>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</si>
  <si>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</si>
  <si>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</si>
  <si>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</si>
  <si>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</si>
  <si>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</si>
  <si>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</si>
  <si>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</si>
  <si>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</si>
  <si>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</si>
  <si>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</si>
  <si>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</si>
  <si>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</si>
  <si>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</si>
  <si>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</si>
  <si>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</si>
  <si>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</si>
  <si>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</si>
  <si>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</si>
  <si>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</si>
  <si>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</si>
  <si>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</si>
  <si>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</si>
  <si>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</si>
  <si>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</si>
  <si>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</si>
  <si>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</si>
  <si>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</si>
  <si>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</si>
  <si>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</si>
  <si>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</si>
  <si>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</si>
  <si>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</si>
  <si>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</si>
  <si>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</si>
  <si>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</si>
  <si>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</si>
  <si>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</si>
  <si>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</si>
  <si>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</si>
  <si>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</si>
  <si>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</si>
  <si>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</si>
  <si>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</si>
  <si>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</si>
  <si>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</si>
  <si>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</si>
  <si>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</si>
  <si>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</si>
  <si>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</si>
  <si>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</si>
  <si>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</si>
  <si>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</si>
  <si>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</si>
  <si>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</si>
  <si>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</si>
  <si>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</si>
  <si>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</si>
  <si>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</si>
  <si>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</si>
  <si>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</si>
  <si>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</si>
  <si>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</si>
  <si>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</si>
  <si>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</si>
  <si>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</si>
  <si>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</si>
  <si>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</si>
  <si>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</si>
  <si>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</si>
  <si>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</si>
  <si>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</si>
  <si>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</si>
  <si>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</si>
  <si>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</si>
  <si>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</si>
  <si>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</si>
  <si>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</si>
  <si>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</si>
  <si>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</si>
  <si>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</si>
  <si>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</si>
  <si>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</si>
  <si>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</si>
  <si>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</si>
  <si>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</si>
  <si>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</si>
  <si>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</si>
  <si>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</si>
  <si>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</si>
  <si>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</si>
  <si>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</si>
  <si>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</si>
  <si>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</si>
  <si>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</si>
  <si>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</si>
  <si>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</si>
  <si>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</si>
  <si>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</si>
  <si>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</si>
  <si>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</si>
  <si>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</si>
  <si>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</si>
  <si>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</si>
  <si>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</si>
  <si>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</si>
  <si>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</si>
  <si>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</si>
  <si>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</si>
  <si>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</si>
  <si>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</si>
  <si>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</si>
  <si>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</si>
  <si>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</si>
  <si>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</si>
  <si>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</si>
  <si>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</si>
  <si>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</si>
  <si>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</si>
  <si>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</si>
  <si>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</si>
  <si>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</si>
  <si>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</si>
  <si>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</si>
  <si>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</si>
  <si>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</si>
  <si>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</si>
  <si>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</si>
  <si>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</si>
  <si>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</si>
  <si>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</si>
  <si>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</si>
  <si>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</si>
  <si>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</si>
  <si>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</si>
  <si>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</si>
  <si>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</si>
  <si>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</si>
  <si>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</si>
  <si>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</si>
  <si>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</si>
  <si>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</si>
  <si>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</si>
  <si>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</si>
  <si>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</si>
  <si>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</si>
  <si>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</si>
  <si>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</si>
  <si>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</si>
  <si>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</si>
  <si>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</si>
  <si>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</si>
  <si>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</si>
  <si>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</si>
  <si>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</si>
  <si>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</si>
  <si>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</si>
  <si>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</si>
  <si>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</si>
  <si>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</si>
  <si>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</si>
  <si>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</si>
  <si>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</si>
  <si>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</si>
  <si>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</si>
  <si>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</si>
  <si>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</si>
  <si>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</si>
  <si>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</si>
  <si>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</si>
  <si>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</si>
  <si>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</si>
  <si>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</si>
  <si>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</si>
  <si>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</si>
  <si>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</si>
  <si>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</si>
  <si>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</si>
  <si>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</si>
  <si>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</si>
  <si>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</si>
  <si>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</si>
  <si>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</si>
  <si>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</si>
  <si>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</si>
  <si>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</si>
  <si>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</si>
  <si>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</si>
  <si>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</si>
  <si>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</si>
  <si>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</si>
  <si>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</si>
  <si>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</si>
  <si>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</si>
  <si>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</si>
  <si>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</si>
  <si>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</si>
  <si>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</si>
  <si>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</si>
  <si>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</si>
  <si>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</si>
  <si>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</si>
  <si>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</si>
  <si>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</si>
  <si>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</si>
  <si>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</si>
  <si>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</si>
  <si>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</si>
  <si>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</si>
  <si>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</si>
  <si>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</si>
  <si>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</si>
  <si>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</si>
  <si>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</si>
  <si>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</si>
  <si>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</si>
  <si>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</si>
  <si>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</si>
  <si>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</si>
  <si>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</si>
  <si>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</si>
  <si>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</si>
  <si>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</si>
  <si>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</si>
  <si>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</si>
  <si>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</si>
  <si>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</si>
  <si>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</si>
  <si>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</si>
  <si>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</si>
  <si>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</si>
  <si>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</si>
  <si>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</si>
  <si>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</si>
  <si>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</si>
  <si>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</si>
  <si>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</si>
  <si>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</si>
  <si>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</si>
  <si>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</si>
  <si>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</si>
  <si>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</si>
  <si>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</si>
  <si>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</si>
  <si>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</si>
  <si>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</si>
  <si>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</si>
  <si>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</si>
  <si>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</si>
  <si>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</si>
  <si>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</si>
  <si>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</si>
  <si>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</si>
  <si>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</si>
  <si>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</si>
  <si>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</si>
  <si>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</si>
  <si>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</si>
  <si>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</si>
  <si>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</si>
  <si>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</si>
  <si>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</si>
  <si>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</si>
  <si>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</si>
  <si>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</si>
  <si>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</si>
  <si>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</si>
  <si>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</si>
  <si>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</si>
  <si>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</si>
  <si>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</si>
  <si>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</si>
  <si>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</si>
  <si>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</si>
  <si>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</si>
  <si>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</si>
  <si>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</si>
  <si>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</si>
  <si>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</si>
  <si>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</si>
  <si>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</si>
  <si>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</si>
  <si>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</si>
  <si>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</si>
  <si>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</si>
  <si>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</si>
  <si>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</si>
  <si>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</si>
  <si>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</si>
  <si>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</si>
  <si>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</si>
  <si>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</si>
  <si>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</si>
  <si>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</si>
  <si>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</si>
  <si>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</si>
  <si>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</si>
  <si>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</si>
  <si>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</si>
  <si>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</si>
  <si>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</si>
  <si>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</si>
  <si>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</si>
  <si>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</si>
  <si>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</si>
  <si>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</si>
  <si>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</si>
  <si>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</si>
  <si>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</si>
  <si>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</si>
  <si>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</si>
  <si>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</si>
  <si>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</si>
  <si>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</si>
  <si>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</si>
  <si>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</si>
  <si>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</si>
  <si>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</si>
  <si>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</si>
  <si>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</si>
  <si>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</si>
  <si>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</si>
  <si>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</si>
  <si>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</si>
  <si>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</si>
  <si>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</si>
  <si>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</si>
  <si>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</si>
  <si>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</si>
  <si>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</si>
  <si>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</si>
  <si>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</si>
  <si>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</si>
  <si>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</si>
  <si>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</si>
  <si>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</si>
  <si>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</si>
  <si>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</si>
  <si>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</si>
  <si>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</si>
  <si>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</si>
  <si>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</si>
  <si>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</si>
  <si>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</si>
  <si>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</si>
  <si>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</si>
  <si>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</si>
  <si>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</si>
  <si>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</si>
  <si>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</si>
  <si>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</si>
  <si>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</si>
  <si>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</si>
  <si>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</si>
  <si>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</si>
  <si>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</si>
  <si>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</si>
  <si>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</si>
  <si>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</si>
  <si>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</si>
  <si>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</si>
  <si>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</si>
  <si>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</si>
  <si>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</si>
  <si>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</si>
  <si>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</si>
  <si>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</si>
  <si>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</si>
  <si>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</si>
  <si>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</si>
  <si>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</si>
  <si>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</si>
  <si>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</si>
  <si>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</si>
  <si>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</si>
  <si>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</si>
  <si>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</si>
  <si>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</si>
  <si>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</si>
  <si>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</si>
  <si>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</si>
  <si>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</si>
  <si>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</si>
  <si>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</si>
  <si>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</si>
  <si>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</si>
  <si>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</si>
  <si>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</si>
  <si>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</si>
  <si>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</si>
  <si>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</si>
  <si>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</si>
  <si>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</si>
  <si>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</si>
  <si>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</si>
  <si>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</si>
  <si>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</si>
  <si>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</si>
  <si>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</si>
  <si>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</si>
  <si>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</si>
  <si>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</si>
  <si>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</si>
  <si>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</si>
  <si>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</si>
  <si>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</si>
  <si>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</si>
  <si>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</si>
  <si>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</si>
  <si>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</si>
  <si>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</si>
  <si>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</si>
  <si>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</si>
  <si>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</si>
  <si>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</si>
  <si>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</si>
  <si>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</si>
  <si>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</si>
  <si>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</si>
  <si>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</si>
  <si>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</si>
  <si>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</si>
  <si>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</si>
  <si>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</si>
  <si>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</si>
  <si>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</si>
  <si>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</si>
  <si>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</si>
  <si>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</si>
  <si>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</si>
  <si>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</si>
  <si>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</si>
  <si>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</si>
  <si>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</si>
  <si>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</si>
  <si>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</si>
  <si>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</si>
  <si>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</si>
  <si>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</si>
  <si>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</si>
  <si>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</si>
  <si>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</si>
  <si>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</si>
  <si>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</si>
  <si>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</si>
  <si>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</si>
  <si>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</si>
  <si>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</si>
  <si>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</si>
  <si>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</si>
  <si>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</si>
  <si>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</si>
  <si>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</si>
  <si>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</si>
  <si>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</si>
  <si>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</si>
  <si>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</si>
  <si>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</si>
  <si>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</si>
  <si>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</si>
  <si>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</si>
  <si>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</si>
  <si>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</si>
  <si>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</si>
  <si>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</si>
  <si>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</si>
  <si>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</si>
  <si>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</si>
  <si>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</si>
  <si>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</si>
  <si>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</si>
  <si>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</si>
  <si>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</si>
  <si>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</si>
  <si>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</si>
  <si>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</si>
  <si>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</si>
  <si>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</si>
  <si>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</si>
  <si>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</si>
  <si>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</si>
  <si>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</si>
  <si>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</si>
  <si>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</si>
  <si>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</si>
  <si>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</si>
  <si>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</si>
  <si>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</si>
  <si>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</si>
  <si>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</si>
  <si>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</si>
  <si>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</si>
  <si>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</si>
  <si>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</si>
  <si>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</si>
  <si>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</si>
  <si>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</si>
  <si>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</si>
  <si>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</si>
  <si>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</si>
  <si>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</si>
  <si>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</si>
  <si>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</si>
  <si>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</si>
  <si>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</si>
  <si>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</si>
  <si>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</si>
  <si>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</si>
  <si>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</si>
  <si>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</si>
  <si>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</si>
  <si>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</si>
  <si>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</si>
  <si>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</si>
  <si>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</si>
  <si>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</si>
  <si>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</si>
  <si>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</si>
  <si>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</si>
  <si>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</si>
  <si>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</si>
  <si>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</si>
  <si>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</si>
  <si>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</si>
  <si>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</si>
  <si>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</si>
  <si>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</si>
  <si>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</si>
  <si>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</si>
  <si>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</si>
  <si>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</si>
  <si>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</si>
  <si>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</si>
  <si>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</si>
  <si>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</si>
  <si>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</si>
  <si>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</si>
  <si>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</si>
  <si>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</si>
  <si>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</si>
  <si>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</si>
  <si>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</si>
  <si>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</si>
  <si>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</si>
  <si>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</si>
  <si>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</si>
  <si>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</si>
  <si>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</si>
  <si>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</si>
  <si>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</si>
  <si>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</si>
  <si>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</si>
  <si>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</si>
  <si>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</si>
  <si>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</si>
  <si>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</si>
  <si>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</si>
  <si>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</si>
  <si>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</si>
  <si>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</si>
  <si>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</si>
  <si>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</si>
  <si>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</si>
  <si>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</si>
  <si>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</si>
  <si>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</si>
  <si>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</si>
  <si>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</si>
  <si>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</si>
  <si>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</si>
  <si>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</si>
  <si>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</si>
  <si>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</si>
  <si>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</si>
  <si>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</si>
  <si>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</si>
  <si>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</si>
  <si>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</si>
  <si>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</si>
  <si>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</si>
  <si>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</si>
  <si>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</si>
  <si>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</si>
  <si>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</si>
  <si>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</si>
  <si>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</si>
  <si>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</si>
  <si>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</si>
  <si>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</si>
  <si>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</si>
  <si>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</si>
  <si>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</si>
  <si>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</si>
  <si>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</si>
  <si>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</si>
  <si>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</si>
  <si>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</si>
  <si>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</si>
  <si>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</si>
  <si>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</si>
  <si>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</si>
  <si>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</si>
  <si>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</si>
  <si>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</si>
  <si>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</si>
  <si>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</si>
  <si>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</si>
  <si>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</si>
  <si>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</si>
  <si>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</si>
  <si>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</si>
  <si>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</si>
  <si>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</si>
  <si>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</si>
  <si>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</si>
  <si>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</si>
  <si>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</si>
  <si>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</si>
  <si>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</si>
  <si>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</si>
  <si>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</si>
  <si>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</si>
  <si>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</si>
  <si>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</si>
  <si>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</si>
  <si>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</si>
  <si>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</si>
  <si>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</si>
  <si>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</si>
  <si>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</si>
  <si>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</si>
  <si>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</si>
  <si>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</si>
  <si>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</si>
  <si>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</si>
  <si>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</si>
  <si>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</si>
  <si>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</si>
  <si>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</si>
  <si>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</si>
  <si>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</si>
  <si>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</si>
  <si>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</si>
  <si>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</si>
  <si>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</si>
  <si>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</si>
  <si>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</si>
  <si>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</si>
  <si>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</si>
  <si>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</si>
  <si>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</si>
  <si>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</si>
  <si>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</si>
  <si>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</si>
  <si>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</si>
  <si>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</si>
  <si>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</si>
  <si>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</si>
  <si>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</si>
  <si>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</si>
  <si>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</si>
  <si>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</si>
  <si>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</si>
  <si>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</si>
  <si>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</si>
  <si>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</si>
  <si>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</si>
  <si>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</si>
  <si>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</si>
  <si>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</si>
  <si>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</si>
  <si>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</si>
  <si>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</si>
  <si>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</si>
  <si>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</si>
  <si>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</si>
  <si>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</si>
  <si>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</si>
  <si>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</si>
  <si>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</si>
  <si>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</si>
  <si>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</si>
  <si>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</si>
  <si>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</si>
  <si>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</si>
  <si>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</si>
  <si>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</si>
  <si>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</si>
  <si>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</si>
  <si>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</si>
  <si>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</si>
  <si>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</si>
  <si>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</si>
  <si>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</si>
  <si>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</si>
  <si>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</si>
  <si>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</si>
  <si>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</si>
  <si>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</si>
  <si>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</si>
  <si>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</si>
  <si>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</si>
  <si>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</si>
  <si>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</si>
  <si>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</si>
  <si>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</si>
  <si>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</si>
  <si>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</si>
  <si>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</si>
  <si>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</si>
  <si>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</si>
  <si>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</si>
  <si>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</si>
  <si>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</si>
  <si>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</si>
  <si>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</si>
  <si>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</si>
  <si>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</si>
  <si>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</si>
  <si>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</si>
  <si>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</si>
  <si>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</si>
  <si>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</si>
  <si>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</si>
  <si>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</si>
  <si>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</si>
  <si>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</si>
  <si>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</si>
  <si>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</si>
  <si>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</si>
  <si>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</si>
  <si>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</si>
  <si>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</si>
  <si>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</si>
  <si>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</si>
  <si>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</si>
  <si>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</si>
  <si>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</si>
  <si>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</si>
  <si>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</si>
  <si>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</si>
  <si>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</si>
  <si>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</si>
  <si>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</si>
  <si>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</si>
  <si>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</si>
  <si>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</si>
  <si>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</si>
  <si>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</si>
  <si>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</si>
  <si>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</si>
  <si>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</si>
  <si>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</si>
  <si>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</si>
  <si>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</si>
  <si>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</si>
  <si>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</si>
  <si>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</si>
  <si>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</si>
  <si>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</si>
  <si>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</si>
  <si>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</si>
  <si>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</si>
  <si>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</si>
  <si>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</si>
  <si>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</si>
  <si>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</si>
  <si>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</si>
  <si>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</si>
  <si>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</si>
  <si>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</si>
  <si>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</si>
  <si>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</si>
  <si>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</si>
  <si>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</si>
  <si>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</si>
  <si>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</si>
  <si>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</si>
  <si>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</si>
  <si>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</si>
  <si>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</si>
  <si>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</si>
  <si>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</si>
  <si>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</si>
  <si>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</si>
  <si>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</si>
  <si>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</si>
  <si>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</si>
  <si>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</si>
  <si>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</si>
  <si>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</si>
  <si>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</si>
  <si>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</si>
  <si>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</si>
  <si>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</si>
  <si>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</si>
  <si>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</si>
  <si>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</si>
  <si>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</si>
  <si>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</si>
  <si>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</si>
  <si>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</si>
  <si>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</si>
  <si>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</si>
  <si>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</si>
  <si>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</si>
  <si>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</si>
  <si>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</si>
  <si>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</si>
  <si>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</si>
  <si>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</si>
  <si>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</si>
  <si>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</si>
  <si>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</si>
  <si>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</si>
  <si>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</si>
  <si>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</si>
  <si>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</si>
  <si>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</si>
  <si>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</si>
  <si>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</si>
  <si>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</si>
  <si>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</si>
  <si>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</si>
  <si>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</si>
  <si>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</si>
  <si>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</si>
  <si>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</si>
  <si>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</si>
  <si>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</si>
  <si>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</si>
  <si>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</si>
  <si>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</si>
  <si>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</si>
  <si>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</si>
  <si>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</si>
  <si>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</si>
  <si>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</si>
  <si>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</si>
  <si>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</si>
  <si>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</si>
  <si>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</si>
  <si>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</si>
  <si>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</si>
  <si>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</si>
  <si>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</si>
  <si>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</si>
  <si>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</si>
  <si>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</si>
  <si>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</si>
  <si>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</si>
  <si>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</si>
  <si>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</si>
  <si>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</si>
  <si>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</si>
  <si>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</si>
  <si>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</si>
  <si>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</si>
  <si>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</si>
  <si>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</si>
  <si>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</si>
  <si>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</si>
  <si>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</si>
  <si>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</si>
  <si>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</si>
  <si>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</si>
  <si>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</si>
  <si>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</si>
  <si>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</si>
  <si>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</si>
  <si>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</si>
  <si>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</si>
  <si>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</si>
  <si>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</si>
  <si>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</si>
  <si>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</si>
  <si>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</si>
  <si>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</si>
  <si>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</si>
  <si>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</si>
  <si>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</si>
  <si>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</si>
  <si>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</si>
  <si>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</si>
  <si>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</si>
  <si>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</si>
  <si>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</si>
  <si>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</si>
  <si>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</si>
  <si>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</si>
  <si>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</si>
  <si>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</si>
  <si>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</si>
  <si>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</si>
  <si>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</si>
  <si>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</si>
  <si>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</si>
  <si>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</si>
  <si>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</si>
  <si>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</si>
  <si>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</si>
  <si>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</si>
  <si>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</si>
  <si>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</si>
  <si>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</si>
  <si>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</si>
  <si>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</si>
  <si>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</si>
  <si>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</si>
  <si>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</si>
  <si>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</si>
  <si>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</si>
  <si>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</si>
  <si>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</si>
  <si>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</si>
  <si>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</si>
  <si>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</si>
  <si>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</si>
  <si>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</si>
  <si>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</si>
  <si>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</si>
  <si>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</si>
  <si>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</si>
  <si>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</si>
  <si>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</si>
  <si>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</si>
  <si>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</si>
  <si>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</si>
  <si>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</si>
  <si>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</si>
  <si>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</si>
  <si>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</si>
  <si>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</si>
  <si>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</si>
  <si>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</si>
  <si>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</si>
  <si>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</si>
  <si>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</si>
  <si>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</si>
  <si>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</si>
  <si>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</si>
  <si>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</si>
  <si>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</si>
  <si>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</si>
  <si>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</si>
  <si>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</si>
  <si>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</si>
  <si>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</si>
  <si>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</si>
  <si>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</si>
  <si>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</si>
  <si>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</si>
  <si>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</si>
  <si>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</si>
  <si>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</si>
  <si>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</si>
  <si>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</si>
  <si>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</si>
  <si>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</si>
  <si>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</si>
  <si>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</si>
  <si>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</si>
  <si>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</si>
  <si>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</si>
  <si>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</si>
  <si>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</si>
  <si>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</si>
  <si>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</si>
  <si>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</si>
  <si>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</si>
  <si>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</si>
  <si>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</si>
  <si>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</si>
  <si>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</si>
  <si>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</si>
  <si>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</si>
  <si>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</si>
  <si>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</si>
  <si>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</si>
  <si>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</si>
  <si>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</si>
  <si>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</si>
  <si>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</si>
  <si>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</si>
  <si>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</si>
  <si>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</si>
  <si>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</si>
  <si>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</si>
  <si>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</si>
  <si>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</si>
  <si>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</si>
  <si>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</si>
  <si>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</si>
  <si>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</si>
  <si>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</si>
  <si>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</si>
  <si>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</si>
  <si>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</si>
  <si>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</si>
  <si>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</si>
  <si>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</si>
  <si>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</si>
  <si>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</si>
  <si>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</si>
  <si>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</si>
  <si>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</si>
  <si>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</si>
  <si>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</si>
  <si>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</si>
  <si>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</si>
  <si>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</si>
  <si>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</si>
  <si>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</si>
  <si>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</si>
  <si>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</si>
  <si>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</si>
  <si>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</si>
  <si>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</si>
  <si>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</si>
  <si>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</si>
  <si>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</si>
  <si>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</si>
  <si>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</si>
  <si>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</si>
  <si>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</si>
  <si>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</si>
  <si>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</si>
  <si>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</si>
  <si>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</si>
  <si>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</si>
  <si>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</si>
  <si>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</si>
  <si>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</si>
  <si>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</si>
  <si>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</si>
  <si>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</si>
  <si>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</si>
  <si>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</si>
  <si>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</si>
  <si>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</si>
  <si>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</si>
  <si>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</si>
  <si>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</si>
  <si>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</si>
  <si>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</si>
  <si>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</si>
  <si>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</si>
  <si>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</si>
  <si>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</si>
  <si>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</si>
  <si>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</si>
  <si>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</si>
  <si>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</si>
  <si>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</si>
  <si>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</si>
  <si>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</si>
  <si>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</si>
  <si>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</si>
  <si>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</si>
  <si>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</si>
  <si>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</si>
  <si>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</si>
  <si>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</si>
  <si>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</si>
  <si>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</si>
  <si>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</si>
  <si>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</si>
  <si>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</si>
  <si>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</si>
  <si>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</si>
  <si>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</si>
  <si>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</si>
  <si>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</si>
  <si>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</si>
  <si>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</si>
  <si>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</si>
  <si>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</si>
  <si>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</si>
  <si>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</si>
  <si>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</si>
  <si>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</si>
  <si>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</si>
  <si>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</si>
  <si>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</si>
  <si>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</si>
  <si>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</si>
  <si>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</si>
  <si>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</si>
  <si>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</si>
  <si>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</si>
  <si>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</si>
  <si>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</si>
  <si>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</si>
  <si>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</si>
  <si>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</si>
  <si>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</si>
  <si>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</si>
  <si>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</si>
  <si>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</si>
  <si>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</si>
  <si>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</si>
  <si>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</si>
  <si>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</si>
  <si>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</si>
  <si>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</si>
  <si>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</si>
  <si>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</si>
  <si>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</si>
  <si>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</si>
  <si>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</si>
  <si>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</si>
  <si>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</si>
  <si>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</si>
  <si>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</si>
  <si>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</si>
  <si>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</si>
  <si>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</si>
  <si>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</si>
  <si>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</si>
  <si>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</si>
  <si>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</si>
  <si>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</si>
  <si>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</si>
  <si>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</si>
  <si>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</si>
  <si>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</si>
  <si>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</si>
  <si>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</si>
  <si>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</si>
  <si>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</si>
  <si>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</si>
  <si>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</si>
  <si>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</si>
  <si>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</si>
  <si>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</si>
  <si>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</si>
  <si>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</si>
  <si>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</si>
  <si>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</si>
  <si>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</si>
  <si>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</si>
  <si>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</si>
  <si>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</si>
  <si>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</si>
  <si>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</si>
  <si>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</si>
  <si>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</si>
  <si>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</si>
  <si>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</si>
  <si>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</si>
  <si>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</si>
  <si>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</si>
  <si>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</si>
  <si>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</si>
  <si>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</si>
  <si>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</si>
  <si>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</si>
  <si>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</si>
  <si>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</si>
  <si>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</si>
  <si>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</si>
  <si>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</si>
  <si>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</si>
  <si>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</si>
  <si>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</si>
  <si>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</si>
  <si>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</si>
  <si>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</si>
  <si>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</si>
  <si>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</si>
  <si>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</si>
  <si>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</si>
  <si>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</si>
  <si>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</si>
  <si>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</si>
  <si>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</si>
  <si>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</si>
  <si>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</si>
  <si>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</si>
  <si>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</si>
  <si>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</si>
  <si>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</si>
  <si>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</si>
  <si>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</si>
  <si>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</si>
  <si>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</si>
  <si>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</si>
  <si>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</si>
  <si>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</si>
  <si>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</si>
  <si>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</si>
  <si>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</si>
  <si>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</si>
  <si>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</si>
  <si>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</si>
  <si>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</si>
  <si>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</si>
  <si>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</si>
  <si>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</si>
  <si>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</si>
  <si>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</si>
  <si>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</si>
  <si>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</si>
  <si>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</si>
  <si>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</si>
  <si>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</si>
  <si>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</si>
  <si>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</si>
  <si>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</si>
  <si>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</si>
  <si>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</si>
  <si>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</si>
  <si>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</si>
  <si>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</si>
  <si>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</si>
  <si>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</si>
  <si>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</si>
  <si>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</si>
  <si>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</si>
  <si>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</si>
  <si>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</si>
  <si>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</si>
  <si>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</si>
  <si>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</si>
  <si>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</si>
  <si>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</si>
  <si>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</si>
  <si>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</si>
  <si>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</si>
  <si>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</si>
  <si>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</si>
  <si>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</si>
  <si>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</si>
  <si>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</si>
  <si>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</si>
  <si>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</si>
  <si>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</si>
  <si>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</si>
  <si>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</si>
  <si>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</si>
  <si>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</si>
  <si>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</si>
  <si>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</si>
  <si>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</si>
  <si>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</si>
  <si>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</si>
  <si>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</si>
  <si>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</si>
  <si>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</si>
  <si>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</si>
  <si>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</si>
  <si>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</si>
  <si>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</si>
  <si>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</si>
  <si>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</si>
  <si>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</si>
  <si>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</si>
  <si>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</si>
  <si>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</si>
  <si>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</si>
  <si>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</si>
  <si>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</si>
  <si>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</si>
  <si>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</si>
  <si>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</si>
  <si>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</si>
  <si>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</si>
  <si>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</si>
  <si>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</si>
  <si>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</si>
  <si>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</si>
  <si>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</si>
  <si>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</si>
  <si>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</si>
  <si>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</si>
  <si>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</si>
  <si>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</si>
  <si>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</si>
  <si>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</si>
  <si>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</si>
  <si>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</si>
  <si>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</si>
  <si>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</si>
  <si>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</si>
  <si>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</si>
  <si>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</si>
  <si>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</si>
  <si>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</si>
  <si>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</si>
  <si>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</si>
  <si>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</si>
  <si>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</si>
  <si>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</si>
  <si>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</si>
  <si>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</si>
  <si>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</si>
  <si>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</si>
  <si>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</si>
  <si>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</si>
  <si>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</si>
  <si>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</si>
  <si>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</si>
  <si>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</si>
  <si>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</si>
  <si>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</si>
  <si>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</si>
  <si>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</si>
  <si>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</si>
  <si>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</si>
  <si>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</si>
  <si>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</si>
  <si>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</si>
  <si>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</si>
  <si>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</si>
  <si>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</si>
  <si>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</si>
  <si>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</si>
  <si>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</si>
  <si>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</si>
  <si>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</si>
  <si>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</si>
  <si>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</si>
  <si>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</si>
  <si>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</si>
  <si>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</si>
  <si>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</si>
  <si>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</si>
  <si>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</si>
  <si>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</si>
  <si>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</si>
  <si>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</si>
  <si>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</si>
  <si>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</si>
  <si>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</si>
  <si>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</si>
  <si>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</si>
  <si>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</si>
  <si>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</si>
  <si>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</si>
  <si>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</si>
  <si>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</si>
  <si>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</si>
  <si>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</si>
  <si>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</si>
  <si>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</si>
  <si>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</si>
  <si>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</si>
  <si>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</si>
  <si>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</si>
  <si>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</si>
  <si>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</si>
  <si>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</si>
  <si>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</si>
  <si>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</si>
  <si>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</si>
  <si>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</si>
  <si>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</si>
  <si>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</si>
  <si>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</si>
  <si>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</si>
  <si>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</si>
  <si>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</si>
  <si>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</si>
  <si>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</si>
  <si>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</si>
  <si>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</si>
  <si>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</si>
  <si>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</si>
  <si>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</si>
  <si>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</si>
  <si>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</si>
  <si>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</si>
  <si>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</si>
  <si>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</si>
  <si>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</si>
  <si>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</si>
  <si>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</si>
  <si>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</si>
  <si>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</si>
  <si>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</si>
  <si>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</si>
  <si>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</si>
  <si>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</si>
  <si>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</si>
  <si>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</si>
  <si>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</si>
  <si>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</si>
  <si>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</si>
  <si>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</si>
  <si>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</si>
  <si>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</si>
  <si>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</si>
  <si>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</si>
  <si>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</si>
  <si>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</si>
  <si>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</si>
  <si>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</si>
  <si>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</si>
  <si>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</si>
  <si>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</si>
  <si>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</si>
  <si>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</si>
  <si>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</si>
  <si>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</si>
  <si>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</si>
  <si>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</si>
  <si>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</si>
  <si>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</si>
  <si>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</si>
  <si>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</si>
  <si>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</si>
  <si>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</si>
  <si>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</si>
  <si>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</si>
  <si>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</si>
  <si>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</si>
  <si>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</si>
  <si>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</si>
  <si>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</si>
  <si>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</si>
  <si>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</si>
  <si>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</si>
  <si>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</si>
  <si>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</si>
  <si>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</si>
  <si>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</si>
  <si>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</si>
  <si>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</si>
  <si>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</si>
  <si>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</si>
  <si>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</si>
  <si>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</si>
  <si>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</si>
  <si>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</si>
  <si>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</si>
  <si>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</si>
  <si>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</si>
  <si>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</si>
  <si>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</si>
  <si>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</si>
  <si>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</si>
  <si>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</si>
  <si>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</si>
  <si>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</si>
  <si>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</si>
  <si>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</si>
  <si>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</si>
  <si>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</si>
  <si>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</si>
  <si>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</si>
  <si>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</si>
  <si>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</si>
  <si>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</si>
  <si>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</si>
  <si>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</si>
  <si>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</si>
  <si>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</si>
  <si>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</si>
  <si>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</si>
  <si>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</si>
  <si>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</si>
  <si>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</si>
  <si>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</si>
  <si>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</si>
  <si>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</si>
  <si>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</si>
  <si>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</si>
  <si>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</si>
  <si>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</si>
  <si>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</si>
  <si>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</si>
  <si>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</si>
  <si>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</si>
  <si>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</si>
  <si>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</si>
  <si>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</si>
  <si>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</si>
  <si>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</si>
  <si>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</si>
  <si>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</si>
  <si>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</si>
  <si>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</si>
  <si>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</si>
  <si>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</si>
  <si>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</si>
  <si>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</si>
  <si>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</si>
  <si>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</si>
  <si>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</si>
  <si>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</si>
  <si>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</si>
  <si>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</si>
  <si>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</si>
  <si>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</si>
  <si>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</si>
  <si>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</si>
  <si>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</si>
  <si>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</si>
  <si>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</si>
  <si>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</si>
  <si>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</si>
  <si>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</si>
  <si>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</si>
  <si>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</si>
  <si>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</si>
  <si>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</si>
  <si>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</si>
  <si>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</si>
  <si>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</si>
  <si>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</si>
  <si>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</si>
  <si>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</si>
  <si>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</si>
  <si>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</si>
  <si>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</si>
  <si>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</si>
  <si>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</si>
  <si>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</si>
  <si>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</si>
  <si>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</si>
  <si>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</si>
  <si>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</si>
  <si>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</si>
  <si>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</si>
  <si>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</si>
  <si>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</si>
  <si>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</si>
  <si>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</si>
  <si>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</si>
  <si>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</si>
  <si>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</si>
  <si>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</si>
  <si>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</si>
  <si>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</si>
  <si>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</si>
  <si>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</si>
  <si>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</si>
  <si>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</si>
  <si>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</si>
  <si>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</si>
  <si>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</si>
  <si>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</si>
  <si>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</si>
  <si>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</si>
  <si>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</si>
  <si>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</si>
  <si>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</si>
  <si>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</si>
  <si>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</si>
  <si>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</si>
  <si>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</si>
  <si>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</si>
  <si>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</si>
  <si>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</si>
  <si>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</si>
  <si>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</si>
  <si>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</si>
  <si>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</si>
  <si>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</si>
  <si>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</si>
  <si>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</si>
  <si>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</si>
  <si>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</si>
  <si>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</si>
  <si>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</si>
  <si>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</si>
  <si>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</si>
  <si>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</si>
  <si>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</si>
  <si>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</si>
  <si>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</si>
  <si>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</si>
  <si>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</si>
  <si>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</si>
  <si>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</si>
  <si>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</si>
  <si>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</si>
  <si>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</si>
  <si>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</si>
  <si>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</si>
  <si>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</si>
  <si>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</si>
  <si>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</si>
  <si>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</si>
  <si>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</si>
  <si>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</si>
  <si>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</si>
  <si>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</si>
  <si>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</si>
  <si>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</si>
  <si>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</si>
  <si>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</si>
  <si>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</si>
  <si>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</si>
  <si>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</si>
  <si>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</si>
  <si>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</si>
  <si>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</si>
  <si>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</si>
  <si>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</si>
  <si>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</si>
  <si>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</si>
  <si>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</si>
  <si>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</si>
  <si>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</si>
  <si>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</si>
  <si>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</si>
  <si>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</si>
  <si>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</si>
  <si>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</si>
  <si>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</si>
  <si>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</si>
  <si>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</si>
  <si>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</si>
  <si>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</si>
  <si>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</si>
  <si>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</si>
  <si>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</si>
  <si>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</si>
  <si>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</si>
  <si>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</si>
  <si>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</si>
  <si>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</si>
  <si>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</si>
  <si>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</si>
  <si>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</si>
  <si>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</si>
  <si>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</si>
  <si>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</si>
  <si>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</si>
  <si>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</si>
  <si>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</si>
  <si>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</si>
  <si>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</si>
  <si>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</si>
  <si>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</si>
  <si>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</si>
  <si>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</si>
  <si>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</si>
  <si>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</si>
  <si>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</si>
  <si>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</si>
  <si>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</si>
  <si>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</si>
  <si>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</si>
  <si>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</si>
  <si>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</si>
  <si>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</si>
  <si>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</si>
  <si>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</si>
  <si>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</si>
  <si>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</si>
  <si>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</si>
  <si>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</si>
  <si>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</si>
  <si>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</si>
  <si>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</si>
  <si>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</si>
  <si>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</si>
  <si>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</si>
  <si>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</si>
  <si>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</si>
  <si>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</si>
  <si>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</si>
  <si>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</si>
  <si>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</si>
  <si>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</si>
  <si>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</si>
  <si>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</si>
  <si>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</si>
  <si>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</si>
  <si>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</si>
  <si>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</si>
  <si>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</si>
  <si>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</si>
  <si>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</si>
  <si>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</si>
  <si>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</si>
  <si>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</si>
  <si>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</si>
  <si>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</si>
  <si>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</si>
  <si>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</si>
  <si>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</si>
  <si>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</si>
  <si>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</si>
  <si>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</si>
  <si>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</si>
  <si>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</si>
  <si>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</si>
  <si>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</si>
  <si>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</si>
  <si>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</si>
  <si>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</si>
  <si>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</si>
  <si>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</si>
  <si>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</si>
  <si>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</si>
  <si>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</si>
  <si>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</si>
  <si>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</si>
  <si>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</si>
  <si>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</si>
  <si>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</si>
  <si>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</si>
  <si>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</si>
  <si>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</si>
  <si>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</si>
  <si>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</si>
  <si>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</si>
  <si>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</si>
  <si>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</si>
  <si>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</si>
  <si>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</si>
  <si>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</si>
  <si>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</si>
  <si>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</si>
  <si>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</si>
  <si>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</si>
  <si>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</si>
  <si>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</si>
  <si>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</si>
  <si>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</si>
  <si>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</si>
  <si>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</si>
  <si>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</si>
  <si>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</si>
  <si>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</si>
  <si>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</si>
  <si>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</si>
  <si>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</si>
  <si>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</si>
  <si>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</si>
  <si>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</si>
  <si>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</si>
  <si>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</si>
  <si>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</si>
  <si>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</si>
  <si>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</si>
  <si>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</si>
  <si>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</si>
  <si>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</si>
  <si>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</si>
  <si>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</si>
  <si>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</si>
  <si>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</si>
  <si>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</si>
  <si>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</si>
  <si>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</si>
  <si>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</si>
  <si>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</si>
  <si>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</si>
  <si>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</si>
  <si>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</si>
  <si>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</si>
  <si>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</si>
  <si>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</si>
  <si>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</si>
  <si>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</si>
  <si>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</si>
  <si>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</si>
  <si>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</si>
  <si>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</si>
  <si>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</si>
  <si>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</si>
  <si>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</si>
  <si>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</si>
  <si>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</si>
  <si>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</si>
  <si>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</si>
  <si>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</si>
  <si>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</si>
  <si>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</si>
  <si>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</si>
  <si>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</si>
  <si>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</si>
  <si>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</si>
  <si>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</si>
  <si>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</si>
  <si>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</si>
  <si>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</si>
  <si>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</si>
  <si>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</si>
  <si>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</si>
  <si>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</si>
  <si>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</si>
  <si>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</si>
  <si>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</si>
  <si>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</si>
  <si>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</si>
  <si>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</si>
  <si>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</si>
  <si>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</si>
  <si>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</si>
  <si>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</si>
  <si>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</si>
  <si>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</si>
  <si>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</si>
  <si>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</si>
  <si>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</si>
  <si>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</si>
  <si>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</si>
  <si>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</si>
  <si>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</si>
  <si>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</si>
  <si>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</si>
  <si>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</si>
  <si>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</si>
  <si>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</si>
  <si>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</si>
  <si>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</si>
  <si>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</si>
  <si>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</si>
  <si>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</si>
  <si>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</si>
  <si>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</si>
  <si>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</si>
  <si>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</si>
  <si>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</si>
  <si>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</si>
  <si>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</si>
  <si>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</si>
  <si>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</si>
  <si>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</si>
  <si>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</si>
  <si>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</si>
  <si>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</si>
  <si>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</si>
  <si>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</si>
  <si>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</si>
  <si>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</si>
  <si>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</si>
  <si>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</si>
  <si>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</si>
  <si>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</si>
  <si>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</si>
  <si>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</si>
  <si>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</si>
  <si>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</si>
  <si>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</si>
  <si>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</si>
  <si>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</si>
  <si>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</si>
  <si>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</si>
  <si>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</si>
  <si>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</si>
  <si>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</si>
  <si>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</si>
  <si>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</si>
  <si>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</si>
  <si>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</si>
  <si>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</si>
  <si>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</si>
  <si>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</si>
  <si>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</si>
  <si>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</si>
  <si>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</si>
  <si>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</si>
  <si>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</si>
  <si>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</si>
  <si>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</si>
  <si>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</si>
  <si>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</si>
  <si>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</si>
  <si>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</si>
  <si>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</si>
  <si>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</si>
  <si>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</si>
  <si>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</si>
  <si>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</si>
  <si>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</si>
  <si>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</si>
  <si>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</si>
  <si>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</si>
  <si>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</si>
  <si>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</si>
  <si>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</si>
  <si>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</si>
  <si>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</si>
  <si>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</si>
  <si>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</si>
  <si>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</si>
  <si>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</si>
  <si>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</si>
  <si>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</si>
  <si>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</si>
  <si>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</si>
  <si>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</si>
  <si>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</si>
  <si>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</si>
  <si>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</si>
  <si>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</si>
  <si>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</si>
  <si>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</si>
  <si>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</si>
  <si>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</si>
  <si>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</si>
  <si>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</si>
  <si>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</si>
  <si>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</si>
  <si>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</si>
  <si>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</si>
  <si>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</si>
  <si>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</si>
  <si>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</si>
  <si>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</si>
  <si>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</si>
  <si>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</si>
  <si>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</si>
  <si>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</si>
  <si>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</si>
  <si>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</si>
  <si>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</si>
  <si>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</si>
  <si>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</si>
  <si>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</si>
  <si>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</si>
  <si>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</si>
  <si>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</si>
  <si>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</si>
  <si>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</si>
  <si>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</si>
  <si>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</si>
  <si>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</si>
  <si>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</si>
  <si>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</si>
  <si>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</si>
  <si>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</si>
  <si>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</si>
  <si>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</si>
  <si>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</si>
  <si>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</si>
  <si>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</si>
  <si>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</si>
  <si>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</si>
  <si>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</si>
  <si>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</si>
  <si>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</si>
  <si>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</si>
  <si>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</si>
  <si>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</si>
  <si>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</si>
  <si>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</si>
  <si>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</si>
  <si>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</si>
  <si>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</si>
  <si>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</si>
  <si>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</si>
  <si>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</si>
  <si>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</si>
  <si>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</si>
  <si>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</si>
  <si>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</si>
  <si>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</si>
  <si>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</si>
  <si>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</si>
  <si>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</si>
  <si>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</si>
  <si>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</si>
  <si>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</si>
  <si>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</si>
  <si>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</si>
  <si>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</si>
  <si>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</si>
  <si>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</si>
  <si>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</si>
  <si>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</si>
  <si>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</si>
  <si>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</si>
  <si>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</si>
  <si>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</si>
  <si>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</si>
  <si>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</si>
  <si>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</si>
  <si>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</si>
  <si>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</si>
  <si>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</si>
  <si>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</si>
  <si>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</si>
  <si>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</si>
  <si>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</si>
  <si>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</si>
  <si>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</si>
  <si>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</si>
  <si>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</si>
  <si>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</si>
  <si>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</si>
  <si>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</si>
  <si>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</si>
  <si>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</si>
  <si>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</si>
  <si>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</si>
  <si>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</si>
  <si>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</si>
  <si>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</si>
  <si>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</si>
  <si>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</si>
  <si>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</si>
  <si>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</si>
  <si>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</si>
  <si>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</si>
  <si>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</si>
  <si>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</si>
  <si>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</si>
  <si>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</si>
  <si>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</si>
  <si>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</si>
  <si>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</si>
  <si>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</si>
  <si>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</si>
  <si>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</si>
  <si>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</si>
  <si>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</si>
  <si>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</si>
  <si>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</si>
  <si>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</si>
  <si>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</si>
  <si>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</si>
  <si>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</si>
  <si>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</si>
  <si>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</si>
  <si>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</si>
  <si>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</si>
  <si>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</si>
  <si>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</si>
  <si>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</si>
  <si>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</si>
  <si>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</si>
  <si>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</si>
  <si>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</si>
  <si>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</si>
  <si>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</si>
  <si>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</si>
  <si>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</si>
  <si>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</si>
  <si>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</si>
  <si>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</si>
  <si>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</si>
  <si>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</si>
  <si>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</si>
  <si>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</si>
  <si>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</si>
  <si>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</si>
  <si>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</si>
  <si>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</si>
  <si>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</si>
  <si>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</si>
  <si>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</si>
  <si>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</si>
  <si>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</si>
  <si>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</si>
  <si>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</si>
  <si>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</si>
  <si>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</si>
  <si>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</si>
  <si>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</si>
  <si>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</si>
  <si>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</si>
  <si>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</si>
  <si>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</si>
  <si>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</si>
  <si>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</si>
  <si>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</si>
  <si>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</si>
  <si>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</si>
  <si>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</si>
  <si>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</si>
  <si>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</si>
  <si>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</si>
  <si>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</si>
  <si>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</si>
  <si>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</si>
  <si>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</si>
  <si>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</si>
  <si>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</si>
  <si>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</si>
  <si>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</si>
  <si>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</si>
  <si>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</si>
  <si>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</si>
  <si>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</si>
  <si>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</si>
  <si>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</si>
  <si>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</si>
  <si>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</si>
  <si>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</si>
  <si>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</si>
  <si>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</si>
  <si>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</si>
  <si>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</si>
  <si>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</si>
  <si>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</si>
  <si>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</si>
  <si>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</si>
  <si>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</si>
  <si>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</si>
  <si>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</si>
  <si>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</si>
  <si>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</si>
  <si>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</si>
  <si>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</si>
  <si>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</si>
  <si>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</si>
  <si>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</si>
  <si>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</si>
  <si>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</si>
  <si>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</si>
  <si>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</si>
  <si>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</si>
  <si>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</si>
  <si>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</si>
  <si>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</si>
  <si>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</si>
  <si>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</si>
  <si>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</si>
  <si>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</si>
  <si>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</si>
  <si>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</si>
  <si>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</si>
  <si>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</si>
  <si>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</si>
  <si>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</si>
  <si>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</si>
  <si>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</si>
  <si>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</si>
  <si>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</si>
  <si>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</si>
  <si>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</si>
  <si>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</si>
  <si>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</si>
  <si>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</si>
  <si>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</si>
  <si>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</si>
  <si>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</si>
  <si>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</si>
  <si>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</si>
  <si>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</si>
  <si>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</si>
  <si>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</si>
  <si>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</si>
  <si>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</si>
  <si>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</si>
  <si>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</si>
  <si>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</si>
  <si>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</si>
  <si>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</si>
  <si>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</si>
  <si>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</si>
  <si>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</si>
  <si>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</si>
  <si>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</si>
  <si>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</si>
  <si>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</si>
  <si>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</si>
  <si>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</si>
  <si>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</si>
  <si>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</si>
  <si>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</si>
  <si>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</si>
  <si>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</si>
  <si>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</si>
  <si>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</si>
  <si>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</si>
  <si>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</si>
  <si>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</si>
  <si>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</si>
  <si>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</si>
  <si>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</si>
  <si>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</si>
  <si>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</si>
  <si>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</si>
  <si>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</si>
  <si>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</si>
  <si>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</si>
  <si>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</si>
  <si>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</si>
  <si>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</si>
  <si>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</si>
  <si>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</si>
  <si>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</si>
  <si>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</si>
  <si>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</si>
  <si>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</si>
  <si>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</si>
  <si>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</si>
  <si>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</si>
  <si>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</si>
  <si>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</si>
  <si>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</si>
  <si>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</si>
  <si>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</si>
  <si>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</si>
  <si>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</si>
  <si>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</si>
  <si>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</si>
  <si>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</si>
  <si>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</si>
  <si>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</si>
  <si>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</si>
  <si>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</si>
  <si>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</si>
  <si>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</si>
  <si>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</si>
  <si>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</si>
  <si>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</si>
  <si>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</si>
  <si>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</si>
  <si>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</si>
  <si>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</si>
  <si>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</si>
  <si>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</si>
  <si>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</si>
  <si>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</si>
  <si>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</si>
  <si>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</si>
  <si>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</si>
  <si>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</si>
  <si>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</si>
  <si>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</si>
  <si>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</si>
  <si>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</si>
  <si>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</si>
  <si>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</si>
  <si>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</si>
  <si>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</si>
  <si>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</si>
  <si>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</si>
  <si>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</si>
  <si>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</si>
  <si>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</si>
  <si>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</si>
  <si>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</si>
  <si>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</si>
  <si>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</si>
  <si>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</si>
  <si>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</si>
  <si>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</si>
  <si>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</si>
  <si>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</si>
  <si>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</si>
  <si>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</si>
  <si>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</si>
  <si>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</si>
  <si>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</si>
  <si>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</si>
  <si>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</si>
  <si>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</si>
  <si>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</si>
  <si>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</si>
  <si>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</si>
  <si>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</si>
  <si>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</si>
  <si>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</si>
  <si>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</si>
  <si>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</si>
  <si>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</si>
  <si>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</si>
  <si>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</si>
  <si>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</si>
  <si>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</si>
  <si>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</si>
  <si>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</si>
  <si>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</si>
  <si>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</si>
  <si>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</si>
  <si>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</si>
  <si>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</si>
  <si>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</si>
  <si>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</si>
  <si>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</si>
  <si>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</si>
  <si>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</si>
  <si>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</si>
  <si>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</si>
  <si>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</si>
  <si>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</si>
  <si>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</si>
  <si>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</si>
  <si>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</si>
  <si>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</si>
  <si>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</si>
  <si>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</si>
  <si>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</si>
  <si>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</si>
  <si>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</si>
  <si>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</si>
  <si>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</si>
  <si>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</si>
  <si>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</si>
  <si>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</si>
  <si>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</si>
  <si>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</si>
  <si>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</si>
  <si>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</si>
  <si>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</si>
  <si>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</si>
  <si>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</si>
  <si>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</si>
  <si>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</si>
  <si>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</si>
  <si>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</si>
  <si>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</si>
  <si>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</si>
  <si>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</si>
  <si>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</si>
  <si>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</si>
  <si>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</si>
  <si>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</si>
  <si>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</si>
  <si>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</si>
  <si>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</si>
  <si>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</si>
  <si>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</si>
  <si>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</si>
  <si>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</si>
  <si>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</si>
  <si>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</si>
  <si>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</si>
  <si>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</si>
  <si>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</si>
  <si>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</si>
  <si>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</si>
  <si>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</si>
  <si>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</si>
  <si>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</si>
  <si>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</si>
  <si>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</si>
  <si>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</si>
  <si>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</si>
  <si>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</si>
  <si>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</si>
  <si>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</si>
  <si>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</si>
  <si>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</si>
  <si>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</si>
  <si>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</si>
  <si>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</si>
  <si>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</si>
  <si>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</si>
  <si>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</si>
  <si>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</si>
  <si>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</si>
  <si>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</si>
  <si>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</si>
  <si>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</si>
  <si>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</si>
  <si>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</si>
  <si>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</si>
  <si>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</si>
  <si>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</si>
  <si>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</si>
  <si>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</si>
  <si>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</si>
  <si>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</si>
  <si>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</si>
  <si>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</si>
  <si>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</si>
  <si>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</si>
  <si>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</si>
  <si>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</si>
  <si>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</si>
  <si>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</si>
  <si>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</si>
  <si>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</si>
  <si>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</si>
  <si>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</si>
  <si>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</si>
  <si>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</si>
  <si>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</si>
  <si>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</si>
  <si>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</si>
  <si>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</si>
  <si>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</si>
  <si>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</si>
  <si>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</si>
  <si>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</si>
  <si>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</si>
  <si>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</si>
  <si>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</si>
  <si>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</si>
  <si>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</si>
  <si>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</si>
  <si>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</si>
  <si>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</si>
  <si>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</si>
  <si>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</si>
  <si>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</si>
  <si>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</si>
  <si>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</si>
  <si>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</si>
  <si>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</si>
  <si>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</si>
  <si>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</si>
  <si>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</si>
  <si>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</si>
  <si>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</si>
  <si>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</si>
  <si>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</si>
  <si>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</si>
  <si>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</si>
  <si>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</si>
  <si>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</si>
  <si>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</si>
  <si>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</si>
  <si>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</si>
  <si>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</si>
  <si>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</si>
  <si>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</si>
  <si>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</si>
  <si>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</si>
  <si>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</si>
  <si>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</si>
  <si>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</si>
  <si>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</si>
  <si>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</si>
  <si>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</si>
  <si>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</si>
  <si>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</si>
  <si>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</si>
  <si>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</si>
  <si>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</si>
  <si>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</si>
  <si>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</si>
  <si>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</si>
  <si>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</si>
  <si>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</si>
  <si>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</si>
  <si>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</si>
  <si>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</si>
  <si>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</si>
  <si>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</si>
  <si>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</si>
  <si>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</si>
  <si>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</si>
  <si>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</si>
  <si>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</si>
  <si>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</si>
  <si>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</si>
  <si>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</si>
  <si>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</si>
  <si>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</si>
  <si>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</si>
  <si>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</si>
  <si>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</si>
  <si>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</si>
  <si>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</si>
  <si>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</si>
  <si>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</si>
  <si>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</si>
  <si>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</si>
  <si>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</si>
  <si>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</si>
  <si>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</si>
  <si>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</si>
  <si>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</si>
  <si>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</si>
  <si>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</si>
  <si>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</si>
  <si>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</si>
  <si>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</si>
  <si>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</si>
  <si>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</si>
  <si>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</si>
  <si>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</si>
  <si>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</si>
  <si>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</si>
  <si>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</si>
  <si>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</si>
  <si>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</si>
  <si>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</si>
  <si>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</si>
  <si>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</si>
  <si>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</si>
  <si>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</si>
  <si>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</si>
  <si>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</si>
  <si>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</si>
  <si>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</si>
  <si>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</si>
  <si>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</si>
  <si>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</si>
  <si>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</si>
  <si>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</si>
  <si>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</si>
  <si>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</si>
  <si>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</si>
  <si>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</si>
  <si>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</si>
  <si>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</si>
  <si>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</si>
  <si>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</si>
  <si>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</si>
  <si>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</si>
  <si>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</si>
  <si>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</si>
  <si>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</si>
  <si>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</si>
  <si>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</si>
  <si>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</si>
  <si>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</si>
  <si>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</si>
  <si>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</si>
  <si>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</si>
  <si>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</si>
  <si>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</si>
  <si>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</si>
  <si>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</si>
  <si>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</si>
  <si>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</si>
  <si>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</si>
  <si>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</si>
  <si>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</si>
  <si>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</si>
  <si>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</si>
  <si>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</si>
  <si>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</si>
  <si>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</si>
  <si>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</si>
  <si>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</si>
  <si>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</si>
  <si>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</si>
  <si>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</si>
  <si>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</si>
  <si>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</si>
  <si>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</si>
  <si>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</si>
  <si>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</si>
  <si>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</si>
  <si>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</si>
  <si>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</si>
  <si>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</si>
  <si>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</si>
  <si>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</si>
  <si>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</si>
  <si>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</si>
  <si>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</si>
  <si>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</si>
  <si>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</si>
  <si>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</si>
  <si>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</si>
  <si>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</si>
  <si>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</si>
  <si>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</si>
  <si>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</si>
  <si>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</si>
  <si>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</si>
  <si>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</si>
  <si>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</si>
  <si>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</si>
  <si>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</si>
  <si>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</si>
  <si>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</si>
  <si>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</si>
  <si>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</si>
  <si>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</si>
  <si>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</si>
  <si>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</si>
  <si>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</si>
  <si>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</si>
  <si>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</si>
  <si>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</si>
  <si>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</si>
  <si>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</si>
  <si>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</si>
  <si>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</si>
  <si>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</si>
  <si>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</si>
  <si>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</si>
  <si>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</si>
  <si>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</si>
  <si>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</si>
  <si>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</si>
  <si>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</si>
  <si>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</si>
  <si>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</si>
  <si>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</si>
  <si>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</si>
  <si>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</si>
  <si>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</si>
  <si>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</si>
  <si>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</si>
  <si>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</si>
  <si>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</si>
  <si>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</si>
  <si>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</si>
  <si>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</si>
  <si>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</si>
  <si>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</si>
  <si>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</si>
  <si>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</si>
  <si>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</si>
  <si>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</si>
  <si>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</si>
  <si>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</si>
  <si>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</si>
  <si>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</si>
  <si>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</si>
  <si>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</si>
  <si>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</si>
  <si>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</si>
  <si>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</si>
  <si>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</si>
  <si>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</si>
  <si>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</si>
  <si>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</si>
  <si>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</si>
  <si>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</si>
  <si>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</si>
  <si>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</si>
  <si>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</si>
  <si>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</si>
  <si>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</si>
  <si>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</si>
  <si>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</si>
  <si>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</si>
  <si>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</si>
  <si>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</si>
  <si>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</si>
  <si>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</si>
  <si>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</si>
  <si>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</si>
  <si>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</si>
  <si>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</si>
  <si>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</si>
  <si>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</si>
  <si>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</si>
  <si>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</si>
  <si>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</si>
  <si>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</si>
  <si>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</si>
  <si>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</si>
  <si>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</si>
  <si>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</si>
  <si>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</si>
  <si>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</si>
  <si>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</si>
  <si>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</si>
  <si>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</si>
  <si>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</si>
  <si>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</si>
  <si>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</si>
  <si>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</si>
  <si>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</si>
  <si>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</si>
  <si>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</si>
  <si>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</si>
  <si>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</si>
  <si>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</si>
  <si>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</si>
  <si>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</si>
  <si>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</si>
  <si>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</si>
  <si>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</si>
  <si>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</si>
  <si>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</si>
  <si>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</si>
  <si>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</si>
  <si>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</si>
  <si>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</si>
  <si>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</si>
  <si>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</si>
  <si>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</si>
  <si>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</si>
  <si>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</si>
  <si>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</si>
  <si>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</si>
  <si>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</si>
  <si>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</si>
  <si>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</si>
  <si>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</si>
  <si>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</si>
  <si>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</si>
  <si>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</si>
  <si>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</si>
  <si>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</si>
  <si>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</si>
  <si>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</si>
  <si>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</si>
  <si>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</si>
  <si>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</si>
  <si>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</si>
  <si>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</si>
  <si>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</si>
  <si>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</si>
  <si>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</si>
  <si>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</si>
  <si>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</si>
  <si>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</si>
  <si>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</si>
  <si>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</si>
  <si>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</si>
  <si>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</si>
  <si>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</si>
  <si>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</si>
  <si>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</si>
  <si>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</si>
  <si>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</si>
  <si>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</si>
  <si>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</si>
  <si>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</si>
  <si>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</si>
  <si>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</si>
  <si>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</si>
  <si>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</si>
  <si>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</si>
  <si>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</si>
  <si>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</si>
  <si>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</si>
  <si>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</si>
  <si>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</si>
  <si>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</si>
  <si>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</si>
  <si>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</si>
  <si>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</si>
  <si>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</si>
  <si>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</si>
  <si>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</si>
  <si>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</si>
  <si>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</si>
  <si>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</si>
  <si>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</si>
  <si>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</si>
  <si>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</si>
  <si>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</si>
  <si>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</si>
  <si>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</si>
  <si>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</si>
  <si>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</si>
  <si>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</si>
  <si>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</si>
  <si>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</si>
  <si>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</si>
  <si>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</si>
  <si>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</si>
  <si>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</si>
  <si>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</si>
  <si>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</si>
  <si>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</si>
  <si>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</si>
  <si>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</si>
  <si>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</si>
  <si>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</si>
  <si>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</si>
  <si>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</si>
  <si>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</si>
  <si>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</si>
  <si>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</si>
  <si>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</si>
  <si>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</si>
  <si>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</si>
  <si>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</si>
  <si>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</si>
  <si>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</si>
  <si>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</si>
  <si>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</si>
  <si>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</si>
  <si>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</si>
  <si>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</si>
  <si>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</si>
  <si>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</si>
  <si>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</si>
  <si>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</si>
  <si>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</si>
  <si>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</si>
  <si>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</si>
  <si>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</si>
  <si>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</si>
  <si>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</si>
  <si>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</si>
  <si>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</si>
  <si>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</si>
  <si>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</si>
  <si>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</si>
  <si>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</si>
  <si>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</si>
  <si>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</si>
  <si>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</si>
  <si>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</si>
  <si>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</si>
  <si>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</si>
  <si>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</si>
  <si>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</si>
  <si>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</si>
  <si>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</si>
  <si>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</si>
  <si>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</si>
  <si>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</si>
  <si>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</si>
  <si>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</si>
  <si>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</si>
  <si>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</si>
  <si>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</si>
  <si>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</si>
  <si>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</si>
  <si>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</si>
  <si>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</si>
  <si>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</si>
  <si>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</si>
  <si>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</si>
  <si>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</si>
  <si>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</si>
  <si>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</si>
  <si>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</si>
  <si>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</si>
  <si>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</si>
  <si>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</si>
  <si>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</si>
  <si>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</si>
  <si>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</si>
  <si>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</si>
  <si>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</si>
  <si>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</si>
  <si>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</si>
  <si>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</si>
  <si>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</si>
  <si>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</si>
  <si>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</si>
  <si>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</si>
  <si>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</si>
  <si>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</si>
  <si>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</si>
  <si>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</si>
  <si>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</si>
  <si>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</si>
  <si>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</si>
  <si>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</si>
  <si>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</si>
  <si>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</si>
  <si>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</si>
  <si>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</si>
  <si>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</si>
  <si>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</si>
  <si>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</si>
  <si>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</si>
  <si>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</si>
  <si>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</si>
  <si>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</si>
  <si>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</si>
  <si>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</si>
  <si>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</si>
  <si>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</si>
  <si>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</si>
  <si>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</si>
  <si>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</si>
  <si>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</si>
  <si>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</si>
  <si>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</si>
  <si>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</si>
  <si>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</si>
  <si>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</si>
  <si>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</si>
  <si>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</si>
  <si>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</si>
  <si>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</si>
  <si>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</si>
  <si>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</si>
  <si>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</si>
  <si>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</si>
  <si>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</si>
  <si>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</si>
  <si>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</si>
  <si>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</si>
  <si>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</si>
  <si>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</si>
  <si>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</si>
  <si>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</si>
  <si>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</si>
  <si>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</si>
  <si>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</si>
  <si>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</si>
  <si>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</si>
  <si>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</si>
  <si>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</si>
  <si>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</si>
  <si>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</si>
  <si>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</si>
  <si>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</si>
  <si>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</si>
  <si>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</si>
  <si>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</si>
  <si>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</si>
  <si>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</si>
  <si>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</si>
  <si>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</si>
  <si>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</si>
  <si>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</si>
  <si>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</si>
  <si>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</si>
  <si>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</si>
  <si>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</si>
  <si>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</si>
  <si>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</si>
  <si>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</si>
  <si>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</si>
  <si>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</si>
  <si>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</si>
  <si>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</si>
  <si>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</si>
  <si>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</si>
  <si>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</si>
  <si>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</si>
  <si>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</si>
  <si>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</si>
  <si>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</si>
  <si>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</si>
  <si>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</si>
  <si>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</si>
  <si>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</si>
  <si>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</si>
  <si>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</si>
  <si>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</si>
  <si>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</si>
  <si>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</si>
  <si>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</si>
  <si>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</si>
  <si>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</si>
  <si>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</si>
  <si>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</si>
  <si>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</si>
  <si>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</si>
  <si>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</si>
  <si>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</si>
  <si>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</si>
  <si>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</si>
  <si>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</si>
  <si>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</si>
  <si>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</si>
  <si>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</si>
  <si>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</si>
  <si>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</si>
  <si>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</si>
  <si>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</si>
  <si>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</si>
  <si>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</si>
  <si>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</si>
  <si>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</si>
  <si>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</si>
  <si>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</si>
  <si>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</si>
  <si>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</si>
  <si>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</si>
  <si>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</si>
  <si>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</si>
  <si>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</si>
  <si>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</si>
  <si>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</si>
  <si>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</si>
  <si>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</si>
  <si>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</si>
  <si>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</si>
  <si>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</si>
  <si>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</si>
  <si>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</si>
  <si>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</si>
  <si>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</si>
  <si>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</si>
  <si>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</si>
  <si>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</si>
  <si>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</si>
  <si>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</si>
  <si>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</si>
  <si>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</si>
  <si>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</si>
  <si>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</si>
  <si>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</si>
  <si>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</si>
  <si>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</si>
  <si>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</si>
  <si>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</si>
  <si>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</si>
  <si>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</si>
  <si>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</si>
  <si>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</si>
  <si>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</si>
  <si>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</si>
  <si>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</si>
  <si>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</si>
  <si>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</si>
  <si>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</si>
  <si>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</si>
  <si>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</si>
  <si>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</si>
  <si>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</si>
  <si>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</si>
  <si>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</si>
  <si>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</si>
  <si>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</si>
  <si>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</si>
  <si>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</si>
  <si>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</si>
  <si>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</si>
  <si>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</si>
  <si>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</si>
  <si>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</si>
  <si>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</si>
  <si>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</si>
  <si>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</si>
  <si>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</si>
  <si>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</si>
  <si>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</si>
  <si>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</si>
  <si>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</si>
  <si>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</si>
  <si>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</si>
  <si>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</si>
  <si>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</si>
  <si>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</si>
  <si>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</si>
  <si>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</si>
  <si>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</si>
  <si>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</si>
  <si>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</si>
  <si>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</si>
  <si>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</si>
  <si>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</si>
  <si>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</si>
  <si>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</si>
  <si>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</si>
  <si>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</si>
  <si>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</si>
  <si>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</si>
  <si>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</si>
  <si>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</si>
  <si>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</si>
  <si>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</si>
  <si>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</si>
  <si>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</si>
  <si>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</si>
  <si>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</si>
  <si>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</si>
  <si>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</si>
  <si>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</si>
  <si>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</si>
  <si>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</si>
  <si>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</si>
  <si>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</si>
  <si>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</si>
  <si>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</si>
  <si>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</si>
  <si>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</si>
  <si>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</si>
  <si>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</si>
  <si>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</si>
  <si>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</si>
  <si>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</si>
  <si>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</si>
  <si>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</si>
  <si>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</si>
  <si>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</si>
  <si>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</si>
  <si>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</si>
  <si>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</si>
  <si>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</si>
  <si>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</si>
  <si>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</si>
  <si>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</si>
  <si>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</si>
  <si>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</si>
  <si>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</si>
  <si>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</si>
  <si>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</si>
  <si>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</si>
  <si>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</si>
  <si>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</si>
  <si>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</si>
  <si>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</si>
  <si>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</si>
  <si>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</si>
  <si>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</si>
  <si>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</si>
  <si>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</si>
  <si>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</si>
  <si>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</si>
  <si>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</si>
  <si>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</si>
  <si>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</si>
  <si>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</si>
  <si>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</si>
  <si>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</si>
  <si>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</si>
  <si>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</si>
  <si>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</si>
  <si>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</si>
  <si>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</si>
  <si>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</si>
  <si>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</si>
  <si>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</si>
  <si>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</si>
  <si>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</si>
  <si>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</si>
  <si>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</si>
  <si>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</si>
  <si>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</si>
  <si>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</si>
  <si>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</si>
  <si>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</si>
  <si>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</si>
  <si>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</si>
  <si>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</si>
  <si>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</si>
  <si>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</si>
  <si>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</si>
  <si>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</si>
  <si>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</si>
  <si>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</si>
  <si>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</si>
  <si>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</si>
  <si>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</si>
  <si>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</si>
  <si>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</si>
  <si>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</si>
  <si>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</si>
  <si>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</si>
  <si>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</si>
  <si>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</si>
  <si>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</si>
  <si>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</si>
  <si>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</si>
  <si>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</si>
  <si>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</si>
  <si>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</si>
  <si>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</si>
  <si>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</si>
  <si>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</si>
  <si>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</si>
  <si>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</si>
  <si>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</si>
  <si>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</si>
  <si>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</si>
  <si>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</si>
  <si>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</si>
  <si>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</si>
  <si>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</si>
  <si>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</si>
  <si>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</si>
  <si>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</si>
  <si>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</si>
  <si>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</si>
  <si>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</si>
  <si>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</si>
  <si>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</si>
  <si>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</si>
  <si>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</si>
  <si>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</si>
  <si>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</si>
  <si>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</si>
  <si>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</si>
  <si>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</si>
  <si>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</si>
  <si>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</si>
  <si>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</si>
  <si>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</si>
  <si>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</si>
  <si>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</si>
  <si>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</si>
  <si>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</si>
  <si>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</si>
  <si>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</si>
  <si>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</si>
  <si>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</si>
  <si>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</si>
  <si>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</si>
  <si>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</si>
  <si>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</si>
  <si>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</si>
  <si>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</si>
  <si>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</si>
  <si>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</si>
  <si>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</si>
  <si>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</si>
  <si>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</si>
  <si>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</si>
  <si>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</si>
  <si>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</si>
  <si>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</si>
  <si>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</si>
  <si>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</si>
  <si>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</si>
  <si>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</si>
  <si>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</si>
  <si>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</si>
  <si>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</si>
  <si>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</si>
  <si>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</si>
  <si>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</si>
  <si>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</si>
  <si>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</si>
  <si>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</si>
  <si>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</si>
  <si>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</si>
  <si>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</si>
  <si>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</si>
  <si>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</si>
  <si>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</si>
  <si>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</si>
  <si>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</si>
  <si>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</si>
  <si>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</si>
  <si>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</si>
  <si>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</si>
  <si>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</si>
  <si>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</si>
  <si>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</si>
  <si>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</si>
  <si>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</si>
  <si>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</si>
  <si>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</si>
  <si>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</si>
  <si>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</si>
  <si>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</si>
  <si>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</si>
  <si>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</si>
  <si>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</si>
  <si>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</si>
  <si>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</si>
  <si>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</si>
  <si>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</si>
  <si>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</si>
  <si>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</si>
  <si>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</si>
  <si>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</si>
  <si>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</si>
  <si>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</si>
  <si>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</si>
  <si>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</si>
  <si>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</si>
  <si>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</si>
  <si>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</si>
  <si>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</si>
  <si>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</si>
  <si>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</si>
  <si>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</si>
  <si>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</si>
  <si>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</si>
  <si>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</si>
  <si>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</si>
  <si>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</si>
  <si>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</si>
  <si>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</si>
  <si>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</si>
  <si>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</si>
  <si>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</si>
  <si>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</si>
  <si>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</si>
  <si>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</si>
  <si>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</si>
  <si>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</si>
  <si>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</si>
  <si>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</si>
  <si>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</si>
  <si>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</si>
  <si>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</si>
  <si>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</si>
  <si>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</si>
  <si>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</si>
  <si>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</si>
  <si>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</si>
  <si>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</si>
  <si>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</si>
  <si>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</si>
  <si>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</si>
  <si>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</si>
  <si>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</si>
  <si>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</si>
  <si>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</si>
  <si>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</si>
  <si>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</si>
  <si>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</si>
  <si>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</si>
  <si>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</si>
  <si>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</si>
  <si>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</si>
  <si>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</si>
  <si>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</si>
  <si>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</si>
  <si>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</si>
  <si>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</si>
  <si>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</si>
  <si>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</si>
  <si>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</si>
  <si>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</si>
  <si>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</si>
  <si>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</si>
  <si>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</si>
  <si>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</si>
  <si>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</si>
  <si>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</si>
  <si>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</si>
  <si>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</si>
  <si>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</si>
  <si>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</si>
  <si>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</si>
  <si>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</si>
  <si>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</si>
  <si>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</si>
  <si>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</si>
  <si>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</si>
  <si>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</si>
  <si>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</si>
  <si>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</si>
  <si>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</si>
  <si>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</si>
  <si>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</si>
  <si>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</si>
  <si>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</si>
  <si>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</si>
  <si>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</si>
  <si>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</si>
  <si>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</si>
  <si>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</si>
  <si>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</si>
  <si>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</si>
  <si>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</si>
  <si>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</si>
  <si>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</si>
  <si>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</si>
  <si>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</si>
  <si>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</si>
  <si>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</si>
  <si>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</si>
  <si>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</si>
  <si>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</si>
  <si>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</si>
  <si>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</si>
  <si>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</si>
  <si>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</si>
  <si>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</si>
  <si>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</si>
  <si>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</si>
  <si>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</si>
  <si>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</si>
  <si>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</si>
  <si>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</si>
  <si>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</si>
  <si>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</si>
  <si>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</si>
  <si>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</si>
  <si>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</si>
  <si>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</si>
  <si>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</si>
  <si>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</si>
  <si>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</si>
  <si>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</si>
  <si>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</si>
  <si>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</si>
  <si>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</si>
  <si>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</si>
  <si>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</si>
  <si>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</si>
  <si>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</si>
  <si>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</si>
  <si>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</si>
  <si>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</si>
  <si>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</si>
  <si>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</si>
  <si>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</si>
  <si>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</si>
  <si>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</si>
  <si>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</si>
  <si>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</si>
  <si>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</si>
  <si>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</si>
  <si>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</si>
  <si>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</si>
  <si>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</si>
  <si>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</si>
  <si>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</si>
  <si>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</si>
  <si>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</si>
  <si>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</si>
  <si>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</si>
  <si>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</si>
  <si>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</si>
  <si>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</si>
  <si>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</si>
  <si>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</si>
  <si>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</si>
  <si>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</si>
  <si>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</si>
  <si>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</si>
  <si>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</si>
  <si>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</si>
  <si>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</si>
  <si>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</si>
  <si>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</si>
  <si>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</si>
  <si>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</si>
  <si>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</si>
  <si>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</si>
  <si>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</si>
  <si>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</si>
  <si>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</si>
  <si>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</si>
  <si>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</si>
  <si>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</si>
  <si>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</si>
  <si>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</si>
  <si>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</si>
  <si>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</si>
  <si>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</si>
  <si>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</si>
  <si>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</si>
  <si>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</si>
  <si>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</si>
  <si>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</si>
  <si>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</si>
  <si>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</si>
  <si>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</si>
  <si>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</si>
  <si>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</si>
  <si>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</si>
  <si>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</si>
  <si>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</si>
  <si>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</si>
  <si>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</si>
  <si>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</si>
  <si>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</si>
  <si>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</si>
  <si>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</si>
  <si>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</si>
  <si>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</si>
  <si>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</si>
  <si>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</si>
  <si>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</si>
  <si>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</si>
  <si>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</si>
  <si>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</si>
  <si>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</si>
  <si>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</si>
  <si>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</si>
  <si>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</si>
  <si>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</si>
  <si>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</si>
  <si>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</si>
  <si>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</si>
  <si>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</si>
  <si>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</si>
  <si>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</si>
  <si>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</si>
  <si>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</si>
  <si>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</si>
  <si>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</si>
  <si>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</si>
  <si>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</si>
  <si>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</si>
  <si>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</si>
  <si>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</si>
  <si>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</si>
  <si>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</si>
  <si>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</si>
  <si>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</si>
  <si>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</si>
  <si>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</si>
  <si>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</si>
  <si>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</si>
  <si>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</si>
  <si>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</si>
  <si>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</si>
  <si>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</si>
  <si>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</si>
  <si>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</si>
  <si>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</si>
  <si>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</si>
  <si>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</si>
  <si>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</si>
  <si>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</si>
  <si>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</si>
  <si>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</si>
  <si>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</si>
  <si>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</si>
  <si>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</si>
  <si>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</si>
  <si>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</si>
  <si>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</si>
  <si>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</si>
  <si>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</si>
  <si>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</si>
  <si>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</si>
  <si>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</si>
  <si>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</si>
  <si>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</si>
  <si>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</si>
  <si>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</si>
  <si>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</si>
  <si>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</si>
  <si>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</si>
  <si>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</si>
  <si>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</si>
  <si>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</si>
  <si>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</si>
  <si>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</si>
  <si>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</si>
  <si>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</si>
  <si>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</si>
  <si>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</si>
  <si>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</si>
  <si>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</si>
  <si>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</si>
  <si>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</si>
  <si>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</si>
  <si>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</si>
  <si>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</si>
  <si>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</si>
  <si>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</si>
  <si>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</si>
  <si>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</si>
  <si>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</si>
  <si>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</si>
  <si>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</si>
  <si>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</si>
  <si>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</si>
  <si>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</si>
  <si>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</si>
  <si>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</si>
  <si>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</si>
  <si>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</si>
  <si>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</si>
  <si>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</si>
  <si>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</si>
  <si>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</si>
  <si>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</si>
  <si>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</si>
  <si>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</si>
  <si>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</si>
  <si>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</si>
  <si>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</si>
  <si>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</si>
  <si>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</si>
  <si>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</si>
  <si>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</si>
  <si>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</si>
  <si>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</si>
  <si>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</si>
  <si>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</si>
  <si>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</si>
  <si>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</si>
  <si>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</si>
  <si>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</si>
  <si>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</si>
  <si>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</si>
  <si>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</si>
  <si>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</si>
  <si>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</si>
  <si>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</si>
  <si>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</si>
  <si>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</si>
  <si>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</si>
  <si>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</si>
  <si>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</si>
  <si>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</si>
  <si>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</si>
  <si>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</si>
  <si>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</si>
  <si>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</si>
  <si>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</si>
  <si>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</si>
  <si>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</si>
  <si>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</si>
  <si>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</si>
  <si>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</si>
  <si>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</si>
  <si>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</si>
  <si>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</si>
  <si>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</si>
  <si>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</si>
  <si>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</si>
  <si>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</si>
  <si>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</si>
  <si>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</si>
  <si>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</si>
  <si>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</si>
  <si>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</si>
  <si>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</si>
  <si>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</si>
  <si>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</si>
  <si>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</si>
  <si>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</si>
  <si>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</si>
  <si>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</si>
  <si>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</si>
  <si>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</si>
  <si>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</si>
  <si>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</si>
  <si>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</si>
  <si>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</si>
  <si>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</si>
  <si>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</si>
  <si>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</si>
  <si>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</si>
  <si>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</si>
  <si>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</si>
  <si>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</si>
  <si>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</si>
  <si>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</si>
  <si>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</si>
  <si>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</si>
  <si>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</si>
  <si>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</si>
  <si>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</si>
  <si>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</si>
  <si>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</si>
  <si>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</si>
  <si>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</si>
  <si>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</si>
  <si>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</si>
  <si>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</si>
  <si>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</si>
  <si>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</si>
  <si>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</si>
  <si>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</si>
  <si>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</si>
  <si>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</si>
  <si>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</si>
  <si>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</si>
  <si>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</si>
  <si>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</si>
  <si>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</si>
  <si>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</si>
  <si>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</si>
  <si>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</si>
  <si>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</si>
  <si>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</si>
  <si>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</si>
  <si>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</si>
  <si>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</si>
  <si>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</si>
  <si>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</si>
  <si>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</si>
  <si>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</si>
  <si>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</si>
  <si>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</si>
  <si>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</si>
  <si>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</si>
  <si>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</si>
  <si>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</si>
  <si>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</si>
  <si>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</si>
  <si>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</si>
  <si>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</si>
  <si>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</si>
  <si>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</si>
  <si>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</si>
  <si>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</si>
  <si>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</si>
  <si>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</si>
  <si>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</si>
  <si>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</si>
  <si>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</si>
  <si>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</si>
  <si>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</si>
  <si>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</si>
  <si>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</si>
  <si>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</si>
  <si>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</si>
  <si>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</si>
  <si>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</si>
  <si>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</si>
  <si>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</si>
  <si>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</si>
  <si>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</si>
  <si>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</si>
  <si>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</si>
  <si>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</si>
  <si>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</si>
  <si>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</si>
  <si>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</si>
  <si>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</si>
  <si>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</si>
  <si>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</si>
  <si>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</si>
  <si>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</si>
  <si>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</si>
  <si>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</si>
  <si>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</si>
  <si>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</si>
  <si>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</si>
  <si>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</si>
  <si>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</si>
  <si>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</si>
  <si>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</si>
  <si>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</si>
  <si>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</si>
  <si>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</si>
  <si>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</si>
  <si>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</si>
  <si>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</si>
  <si>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</si>
  <si>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</si>
  <si>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</si>
  <si>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</si>
  <si>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</si>
  <si>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</si>
  <si>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</si>
  <si>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</si>
  <si>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</si>
  <si>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</si>
  <si>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</si>
  <si>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</si>
  <si>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</si>
  <si>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</si>
  <si>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</si>
  <si>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</si>
  <si>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</si>
  <si>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</si>
  <si>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</si>
  <si>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</si>
  <si>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</si>
  <si>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</si>
  <si>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</si>
  <si>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</si>
  <si>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</si>
  <si>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</si>
  <si>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</si>
  <si>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</si>
  <si>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</si>
  <si>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</si>
  <si>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</si>
  <si>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</si>
  <si>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</si>
  <si>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</si>
  <si>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</si>
  <si>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</si>
  <si>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</si>
  <si>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</si>
  <si>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</si>
  <si>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</si>
  <si>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</si>
  <si>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</si>
  <si>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</si>
  <si>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</si>
  <si>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</si>
  <si>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</si>
  <si>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</si>
  <si>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</si>
  <si>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</si>
  <si>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</si>
  <si>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</si>
  <si>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</si>
  <si>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</si>
  <si>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</si>
  <si>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</si>
  <si>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</si>
  <si>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</si>
  <si>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</si>
  <si>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</si>
  <si>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</si>
  <si>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</si>
  <si>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</si>
  <si>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</si>
  <si>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</si>
  <si>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</si>
  <si>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</si>
  <si>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</si>
  <si>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</si>
  <si>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</si>
  <si>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</si>
  <si>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</si>
  <si>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</si>
  <si>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</si>
  <si>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</si>
  <si>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</si>
  <si>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</si>
  <si>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</si>
  <si>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</si>
  <si>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</si>
  <si>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</si>
  <si>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</si>
  <si>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</si>
  <si>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</si>
  <si>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</si>
  <si>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</si>
  <si>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</si>
  <si>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</si>
  <si>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</si>
  <si>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</si>
  <si>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</si>
  <si>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</si>
  <si>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</si>
  <si>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</si>
  <si>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</si>
  <si>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</si>
  <si>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</si>
  <si>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</si>
  <si>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</si>
  <si>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</si>
  <si>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</si>
  <si>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</si>
  <si>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</si>
  <si>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</si>
  <si>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</si>
  <si>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</si>
  <si>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</si>
  <si>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</si>
  <si>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</si>
  <si>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</si>
  <si>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</si>
  <si>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</si>
  <si>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</si>
  <si>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</si>
  <si>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</si>
  <si>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</si>
  <si>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</si>
  <si>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</si>
  <si>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</si>
  <si>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</si>
  <si>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</si>
  <si>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</si>
  <si>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</si>
  <si>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</si>
  <si>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</si>
  <si>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</si>
  <si>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</si>
  <si>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</si>
  <si>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</si>
  <si>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</si>
  <si>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</si>
  <si>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</si>
  <si>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</si>
  <si>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</si>
  <si>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</si>
  <si>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</si>
  <si>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</si>
  <si>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</si>
  <si>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</si>
  <si>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</si>
  <si>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</si>
  <si>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</si>
  <si>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</si>
  <si>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</si>
  <si>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</si>
  <si>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</si>
  <si>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</si>
  <si>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</si>
  <si>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</si>
  <si>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</si>
  <si>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</si>
  <si>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</si>
  <si>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</si>
  <si>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</si>
  <si>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</si>
  <si>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</si>
  <si>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</si>
  <si>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</si>
  <si>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</si>
  <si>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</si>
  <si>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</si>
  <si>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</si>
  <si>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</si>
  <si>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</si>
  <si>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</si>
  <si>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</si>
  <si>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</si>
  <si>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</si>
  <si>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</si>
  <si>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</si>
  <si>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</si>
  <si>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</si>
  <si>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</si>
  <si>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</si>
  <si>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</si>
  <si>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</si>
  <si>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</si>
  <si>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</si>
  <si>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</si>
  <si>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</si>
  <si>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</si>
  <si>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</si>
  <si>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</si>
  <si>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</si>
  <si>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</si>
  <si>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</si>
  <si>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</si>
  <si>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</si>
  <si>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</si>
  <si>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</si>
  <si>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</si>
  <si>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</si>
  <si>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</si>
  <si>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</si>
  <si>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</si>
  <si>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</si>
  <si>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</si>
  <si>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</si>
  <si>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</si>
  <si>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</si>
  <si>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</si>
  <si>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</si>
  <si>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</si>
  <si>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</si>
  <si>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</si>
  <si>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</si>
  <si>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</si>
  <si>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</si>
  <si>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</si>
  <si>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</si>
  <si>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</si>
  <si>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</si>
  <si>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</si>
  <si>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</si>
  <si>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</si>
  <si>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</si>
  <si>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</si>
  <si>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</si>
  <si>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</si>
  <si>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</si>
  <si>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</si>
  <si>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</si>
  <si>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</si>
  <si>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</si>
  <si>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</si>
  <si>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</si>
  <si>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</si>
  <si>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</si>
  <si>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</si>
  <si>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</si>
  <si>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</si>
  <si>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</si>
  <si>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</si>
  <si>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</si>
  <si>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</si>
  <si>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</si>
  <si>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</si>
  <si>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</si>
  <si>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</si>
  <si>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</si>
  <si>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</si>
  <si>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</si>
  <si>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</si>
  <si>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</si>
  <si>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</si>
  <si>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</si>
  <si>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</si>
  <si>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</si>
  <si>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</si>
  <si>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</si>
  <si>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</si>
  <si>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</si>
  <si>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</si>
  <si>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</si>
  <si>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</si>
  <si>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</si>
  <si>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</si>
  <si>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</si>
  <si>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</si>
  <si>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</si>
  <si>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</si>
  <si>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</si>
  <si>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</si>
  <si>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</si>
  <si>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</si>
  <si>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</si>
  <si>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</si>
  <si>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</si>
  <si>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</si>
  <si>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</si>
  <si>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</si>
  <si>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</si>
  <si>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</si>
  <si>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</si>
  <si>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</si>
  <si>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</si>
  <si>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</si>
  <si>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</si>
  <si>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</si>
  <si>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</si>
  <si>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</si>
  <si>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</si>
  <si>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</si>
  <si>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</si>
  <si>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</si>
  <si>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</si>
  <si>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</si>
  <si>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</si>
  <si>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</si>
  <si>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</si>
  <si>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</si>
  <si>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</si>
  <si>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</si>
  <si>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</si>
  <si>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</si>
  <si>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</si>
  <si>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</si>
  <si>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</si>
  <si>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</si>
  <si>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</si>
  <si>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</si>
  <si>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</si>
  <si>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</si>
  <si>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</si>
  <si>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</si>
  <si>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</si>
  <si>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</si>
  <si>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</si>
  <si>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</si>
  <si>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</si>
  <si>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</si>
  <si>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</si>
  <si>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</si>
  <si>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</si>
  <si>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</si>
  <si>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</si>
  <si>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</si>
  <si>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</si>
  <si>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</si>
  <si>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</si>
  <si>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</si>
  <si>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</si>
  <si>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</si>
  <si>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</si>
  <si>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</si>
  <si>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</si>
  <si>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</si>
  <si>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</si>
  <si>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</si>
  <si>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</si>
  <si>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</si>
  <si>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</si>
  <si>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</si>
  <si>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</si>
  <si>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</si>
  <si>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</si>
  <si>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</si>
  <si>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</si>
  <si>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</si>
  <si>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</si>
  <si>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</si>
  <si>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</si>
  <si>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</si>
  <si>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</si>
  <si>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</si>
  <si>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</si>
  <si>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</si>
  <si>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</si>
  <si>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</si>
  <si>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</si>
  <si>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</si>
  <si>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</si>
  <si>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</si>
  <si>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</si>
  <si>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</si>
  <si>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</si>
  <si>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</si>
  <si>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</si>
  <si>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</si>
  <si>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</si>
  <si>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</si>
  <si>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</si>
  <si>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</si>
  <si>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</si>
  <si>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</si>
  <si>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</si>
  <si>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</si>
  <si>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</si>
  <si>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</si>
  <si>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</si>
  <si>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</si>
  <si>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</si>
  <si>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</si>
  <si>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</si>
  <si>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</si>
  <si>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</si>
  <si>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</si>
  <si>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</si>
  <si>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</si>
  <si>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</si>
  <si>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</si>
  <si>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</si>
  <si>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</si>
  <si>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</si>
  <si>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</si>
  <si>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</si>
  <si>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</si>
  <si>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</si>
  <si>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</si>
  <si>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</si>
  <si>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</si>
  <si>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</si>
  <si>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</si>
  <si>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</si>
  <si>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</si>
  <si>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</si>
  <si>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</si>
  <si>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</si>
  <si>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</si>
  <si>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</si>
  <si>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</si>
  <si>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</si>
  <si>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</si>
  <si>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</si>
  <si>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</si>
  <si>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</si>
  <si>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</si>
  <si>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</si>
  <si>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</si>
  <si>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</si>
  <si>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</si>
  <si>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</si>
  <si>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</si>
  <si>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</si>
  <si>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</si>
  <si>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</si>
  <si>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</si>
  <si>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</si>
  <si>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</si>
  <si>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</si>
  <si>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</si>
  <si>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</si>
  <si>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</si>
  <si>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</si>
  <si>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</si>
  <si>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</si>
  <si>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</si>
  <si>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</si>
  <si>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</si>
  <si>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</si>
  <si>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</si>
  <si>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</si>
  <si>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</si>
  <si>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</si>
  <si>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</si>
  <si>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</si>
  <si>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</si>
  <si>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</si>
  <si>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</si>
  <si>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</si>
  <si>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</si>
  <si>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</si>
  <si>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</si>
  <si>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</si>
  <si>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</si>
  <si>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</si>
  <si>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</si>
  <si>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</si>
  <si>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</si>
  <si>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</si>
  <si>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</si>
  <si>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</si>
  <si>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</si>
  <si>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</si>
  <si>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</si>
  <si>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</si>
  <si>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</si>
  <si>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</si>
  <si>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</si>
  <si>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</si>
  <si>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</si>
  <si>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</si>
  <si>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</si>
  <si>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</si>
  <si>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</si>
  <si>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</si>
  <si>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</si>
  <si>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</si>
  <si>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</si>
  <si>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</si>
  <si>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</si>
  <si>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</si>
  <si>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</si>
  <si>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</si>
  <si>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</si>
  <si>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</si>
  <si>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</si>
  <si>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</si>
  <si>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</si>
  <si>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</si>
  <si>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</si>
  <si>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</si>
  <si>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</si>
  <si>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</si>
  <si>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</si>
  <si>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</si>
  <si>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</si>
  <si>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</si>
  <si>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</si>
  <si>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</si>
  <si>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</si>
  <si>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</si>
  <si>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</si>
  <si>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</si>
  <si>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</si>
  <si>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</si>
  <si>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</si>
  <si>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</si>
  <si>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</si>
  <si>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</si>
  <si>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</si>
  <si>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</si>
  <si>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</si>
  <si>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</si>
  <si>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</si>
  <si>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</si>
  <si>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</si>
  <si>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</si>
  <si>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</si>
  <si>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</si>
  <si>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</si>
  <si>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</si>
  <si>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</si>
  <si>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</si>
  <si>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</si>
  <si>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</si>
  <si>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</si>
  <si>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</si>
  <si>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</si>
  <si>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</si>
  <si>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</si>
  <si>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</si>
  <si>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</si>
  <si>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</si>
  <si>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</si>
  <si>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</si>
  <si>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</si>
  <si>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</si>
  <si>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</si>
  <si>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</si>
  <si>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</si>
  <si>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</si>
  <si>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</si>
  <si>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</si>
  <si>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</si>
  <si>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</si>
  <si>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</si>
  <si>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</si>
  <si>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</si>
  <si>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</si>
  <si>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</si>
  <si>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</si>
  <si>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</si>
  <si>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</si>
  <si>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</si>
  <si>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</si>
  <si>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</si>
  <si>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</si>
  <si>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</si>
  <si>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</si>
  <si>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</si>
  <si>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</si>
  <si>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</si>
  <si>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</si>
  <si>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</si>
  <si>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</si>
  <si>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</si>
  <si>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</si>
  <si>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</si>
  <si>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</si>
  <si>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</si>
  <si>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</si>
  <si>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</si>
  <si>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</si>
  <si>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</si>
  <si>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</si>
  <si>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</si>
  <si>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</si>
  <si>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</si>
  <si>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</si>
  <si>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</si>
  <si>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</si>
  <si>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</si>
  <si>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</si>
  <si>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</si>
  <si>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</si>
  <si>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</si>
  <si>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</si>
  <si>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</si>
  <si>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</si>
  <si>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</si>
  <si>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</si>
  <si>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</si>
  <si>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</si>
  <si>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</si>
  <si>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</si>
  <si>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</si>
  <si>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</si>
  <si>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</si>
  <si>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</si>
  <si>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</si>
  <si>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</si>
  <si>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</si>
  <si>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</si>
  <si>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</si>
  <si>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</si>
  <si>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</si>
  <si>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</si>
  <si>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</si>
  <si>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</si>
  <si>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</si>
  <si>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</si>
  <si>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</si>
  <si>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</si>
  <si>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</si>
  <si>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</si>
  <si>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</si>
  <si>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</si>
  <si>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</si>
  <si>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</si>
  <si>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</si>
  <si>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</si>
  <si>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</si>
  <si>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</si>
  <si>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</si>
  <si>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</si>
  <si>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</si>
  <si>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</si>
  <si>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</si>
  <si>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</si>
  <si>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</si>
  <si>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</si>
  <si>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</si>
  <si>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</si>
  <si>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</si>
  <si>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</si>
  <si>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</si>
  <si>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</si>
  <si>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</si>
  <si>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</si>
  <si>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</si>
  <si>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</si>
  <si>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</si>
  <si>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</si>
  <si>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</si>
  <si>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</si>
  <si>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</si>
  <si>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</si>
  <si>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</si>
  <si>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</si>
  <si>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</si>
  <si>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</si>
  <si>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</si>
  <si>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</si>
  <si>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</si>
  <si>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</si>
  <si>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</si>
  <si>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</si>
  <si>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</si>
  <si>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</si>
  <si>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</si>
  <si>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</si>
  <si>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</si>
  <si>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</si>
  <si>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</si>
  <si>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</si>
  <si>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</si>
  <si>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</si>
  <si>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</si>
  <si>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</si>
  <si>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</si>
  <si>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</si>
  <si>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</si>
  <si>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</si>
  <si>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</si>
  <si>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</si>
  <si>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</si>
  <si>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</si>
  <si>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</si>
  <si>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</si>
  <si>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</si>
  <si>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</si>
  <si>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</si>
  <si>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</si>
  <si>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</si>
  <si>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</si>
  <si>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</si>
  <si>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</si>
  <si>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</si>
  <si>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</si>
  <si>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</si>
  <si>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</si>
  <si>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</si>
  <si>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</si>
  <si>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</si>
  <si>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</si>
  <si>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</si>
  <si>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</si>
  <si>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</si>
  <si>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</si>
  <si>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</si>
  <si>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</si>
  <si>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</si>
  <si>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</si>
  <si>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</si>
  <si>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</si>
  <si>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</si>
  <si>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</si>
  <si>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</si>
  <si>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</si>
  <si>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</si>
  <si>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</si>
  <si>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</si>
  <si>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</si>
  <si>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</si>
  <si>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</si>
  <si>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</si>
  <si>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</si>
  <si>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</si>
  <si>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</si>
  <si>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</si>
  <si>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</si>
  <si>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</si>
  <si>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</si>
  <si>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</si>
  <si>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</si>
  <si>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</si>
  <si>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</si>
  <si>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</si>
  <si>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</si>
  <si>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</si>
  <si>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</si>
  <si>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</si>
  <si>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</si>
  <si>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</si>
  <si>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</si>
  <si>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</si>
  <si>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</si>
  <si>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</si>
  <si>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</si>
  <si>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</si>
  <si>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</si>
  <si>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</si>
  <si>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</si>
  <si>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</si>
  <si>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</si>
  <si>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</si>
  <si>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</si>
  <si>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</si>
  <si>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</si>
  <si>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</si>
  <si>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</si>
  <si>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</si>
  <si>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</si>
  <si>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</si>
  <si>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</si>
  <si>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</si>
  <si>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</si>
  <si>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</si>
  <si>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</si>
  <si>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</si>
  <si>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</si>
  <si>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</si>
  <si>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</si>
  <si>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</si>
  <si>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</si>
  <si>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</si>
  <si>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</si>
  <si>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</si>
  <si>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</si>
  <si>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</si>
  <si>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</si>
  <si>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</si>
  <si>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</si>
  <si>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</si>
  <si>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</si>
  <si>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</si>
  <si>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</si>
  <si>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</si>
  <si>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</si>
  <si>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</si>
  <si>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</si>
  <si>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</si>
  <si>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</si>
  <si>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</si>
  <si>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</si>
  <si>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</si>
  <si>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</si>
  <si>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</si>
  <si>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</si>
  <si>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</si>
  <si>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</si>
  <si>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</si>
  <si>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</si>
  <si>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</si>
  <si>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</si>
  <si>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</si>
  <si>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</si>
  <si>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</si>
  <si>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</si>
  <si>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</si>
  <si>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</si>
  <si>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</si>
  <si>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</si>
  <si>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</si>
  <si>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</si>
  <si>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</si>
  <si>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</si>
  <si>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</si>
  <si>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</si>
  <si>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</si>
  <si>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</si>
  <si>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</si>
  <si>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</si>
  <si>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</si>
  <si>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</si>
  <si>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</si>
  <si>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</si>
  <si>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</si>
  <si>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</si>
  <si>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</si>
  <si>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</si>
  <si>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</si>
  <si>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</si>
  <si>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</si>
  <si>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</si>
  <si>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</si>
  <si>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</si>
  <si>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</si>
  <si>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</si>
  <si>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</si>
  <si>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</si>
  <si>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</si>
  <si>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</si>
  <si>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</si>
  <si>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</si>
  <si>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</si>
  <si>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</si>
  <si>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</si>
  <si>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</si>
  <si>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</si>
  <si>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</si>
  <si>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</si>
  <si>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</si>
  <si>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</si>
  <si>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</si>
  <si>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</si>
  <si>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</si>
  <si>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</si>
  <si>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</si>
  <si>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</si>
  <si>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</si>
  <si>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</si>
  <si>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</si>
  <si>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</si>
  <si>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</si>
  <si>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</si>
  <si>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</si>
  <si>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</si>
  <si>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</si>
  <si>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</si>
  <si>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</si>
  <si>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</si>
  <si>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</si>
  <si>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</si>
  <si>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</si>
  <si>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</si>
  <si>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</si>
  <si>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</si>
  <si>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</si>
  <si>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</si>
  <si>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</si>
  <si>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</si>
  <si>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</si>
  <si>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</si>
  <si>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</si>
  <si>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</si>
  <si>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</si>
  <si>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</si>
  <si>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</si>
  <si>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</si>
  <si>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</si>
  <si>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</si>
  <si>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</si>
  <si>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</si>
  <si>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</si>
  <si>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</si>
  <si>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</si>
  <si>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</si>
  <si>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</si>
  <si>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</si>
  <si>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</si>
  <si>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</si>
  <si>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</si>
  <si>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</si>
  <si>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</si>
  <si>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</si>
  <si>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</si>
  <si>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</si>
  <si>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</si>
  <si>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</si>
  <si>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</si>
  <si>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</si>
  <si>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</si>
  <si>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</si>
  <si>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</si>
  <si>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</si>
  <si>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</si>
  <si>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</si>
  <si>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</si>
  <si>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</si>
  <si>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</si>
  <si>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</si>
  <si>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</si>
  <si>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</si>
  <si>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</si>
  <si>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</si>
  <si>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</si>
  <si>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</si>
  <si>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</si>
  <si>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</si>
  <si>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</si>
  <si>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</si>
  <si>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</si>
  <si>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</si>
  <si>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</si>
  <si>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</si>
  <si>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</si>
  <si>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</si>
  <si>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</si>
  <si>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</si>
  <si>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</si>
  <si>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</si>
  <si>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</si>
  <si>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</si>
  <si>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</si>
  <si>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</si>
  <si>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</si>
  <si>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</si>
  <si>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</si>
  <si>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</si>
  <si>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</si>
  <si>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</si>
  <si>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</si>
  <si>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</si>
  <si>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</si>
  <si>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</si>
  <si>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</si>
  <si>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</si>
  <si>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</si>
  <si>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</si>
  <si>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</si>
  <si>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</si>
  <si>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</si>
  <si>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</si>
  <si>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</si>
  <si>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</si>
  <si>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</si>
  <si>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</si>
  <si>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</si>
  <si>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</si>
  <si>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</si>
  <si>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</si>
  <si>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</si>
  <si>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</si>
  <si>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</si>
  <si>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</si>
  <si>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</si>
  <si>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</si>
  <si>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</si>
  <si>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</si>
  <si>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</si>
  <si>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</si>
  <si>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</si>
  <si>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</si>
  <si>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</si>
  <si>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</si>
  <si>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</si>
  <si>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</si>
  <si>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</si>
  <si>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</si>
  <si>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</si>
  <si>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</si>
  <si>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</si>
  <si>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</si>
  <si>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</si>
  <si>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</si>
  <si>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</si>
  <si>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</si>
  <si>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</si>
  <si>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</si>
  <si>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</si>
  <si>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</si>
  <si>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</si>
  <si>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</si>
  <si>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</si>
  <si>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</si>
  <si>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</si>
  <si>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</si>
  <si>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</si>
  <si>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</si>
  <si>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</si>
  <si>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</si>
  <si>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</si>
  <si>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</si>
  <si>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</si>
  <si>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</si>
  <si>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</si>
  <si>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</si>
  <si>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</si>
  <si>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</si>
  <si>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</si>
  <si>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</si>
  <si>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</si>
  <si>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</si>
  <si>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</si>
  <si>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</si>
  <si>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</si>
  <si>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</si>
  <si>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</si>
  <si>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</si>
  <si>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</si>
  <si>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</si>
  <si>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</si>
  <si>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</si>
  <si>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</si>
  <si>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</si>
  <si>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</si>
  <si>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</si>
  <si>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</si>
  <si>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</si>
  <si>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</si>
  <si>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</si>
  <si>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</si>
  <si>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</si>
  <si>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</si>
  <si>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</si>
  <si>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</si>
  <si>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</si>
  <si>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</si>
  <si>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</si>
  <si>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</si>
  <si>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</si>
  <si>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</si>
  <si>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</si>
  <si>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</si>
  <si>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</si>
  <si>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</si>
  <si>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</si>
  <si>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</si>
  <si>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</si>
  <si>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</si>
  <si>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</si>
  <si>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</si>
  <si>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</si>
  <si>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</si>
  <si>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</si>
  <si>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</si>
  <si>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</si>
  <si>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</si>
  <si>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</si>
  <si>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</si>
  <si>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</si>
  <si>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</si>
  <si>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</si>
  <si>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</si>
  <si>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</si>
  <si>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</si>
  <si>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</si>
  <si>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</si>
  <si>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</si>
  <si>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</si>
  <si>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</si>
  <si>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</si>
  <si>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</si>
  <si>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</si>
  <si>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</si>
  <si>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</si>
  <si>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</si>
  <si>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</si>
  <si>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</si>
  <si>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</si>
  <si>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</si>
  <si>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</si>
  <si>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</si>
  <si>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</si>
  <si>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</si>
  <si>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</si>
  <si>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</si>
  <si>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</si>
  <si>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</si>
  <si>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</si>
  <si>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</si>
  <si>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</si>
  <si>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</si>
  <si>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</si>
  <si>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</si>
  <si>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</si>
  <si>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</si>
  <si>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</si>
  <si>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</si>
  <si>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</si>
  <si>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</si>
  <si>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</si>
  <si>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</si>
  <si>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</si>
  <si>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</si>
  <si>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</si>
  <si>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</si>
  <si>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</si>
  <si>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</si>
  <si>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</si>
  <si>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</si>
  <si>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</si>
  <si>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</si>
  <si>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</si>
  <si>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</si>
  <si>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</si>
  <si>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</si>
  <si>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</si>
  <si>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</si>
  <si>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</si>
  <si>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</si>
  <si>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</si>
  <si>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</si>
  <si>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</si>
  <si>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</si>
  <si>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</si>
  <si>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</si>
  <si>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</si>
  <si>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</si>
  <si>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</si>
  <si>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</si>
  <si>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</si>
  <si>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</si>
  <si>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</si>
  <si>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</si>
  <si>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</si>
  <si>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</si>
  <si>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</si>
  <si>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</si>
  <si>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</si>
  <si>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</si>
  <si>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</si>
  <si>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</si>
  <si>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</si>
  <si>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</si>
  <si>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</si>
  <si>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</si>
  <si>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</si>
  <si>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</si>
  <si>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</si>
  <si>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</si>
  <si>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</si>
  <si>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</si>
  <si>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</si>
  <si>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</si>
  <si>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</si>
  <si>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</si>
  <si>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</si>
  <si>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</si>
  <si>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</si>
  <si>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</si>
  <si>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</si>
  <si>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</si>
  <si>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</si>
  <si>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</si>
  <si>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</si>
  <si>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</si>
  <si>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</si>
  <si>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</si>
  <si>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</si>
  <si>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</si>
  <si>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</si>
  <si>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</si>
  <si>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</si>
  <si>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</si>
  <si>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</si>
  <si>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</si>
  <si>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</si>
  <si>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</si>
  <si>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</si>
  <si>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</si>
  <si>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</si>
  <si>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</si>
  <si>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</si>
  <si>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</si>
  <si>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</si>
  <si>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</si>
  <si>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</si>
  <si>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</si>
  <si>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</si>
  <si>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</si>
  <si>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</si>
  <si>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</si>
  <si>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</si>
  <si>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</si>
  <si>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</si>
  <si>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</si>
  <si>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</si>
  <si>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</si>
  <si>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</si>
  <si>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</si>
  <si>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</si>
  <si>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</si>
  <si>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</si>
  <si>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</si>
  <si>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</si>
  <si>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</si>
  <si>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</si>
  <si>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</si>
  <si>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</si>
  <si>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</si>
  <si>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</si>
  <si>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</si>
  <si>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</si>
  <si>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</si>
  <si>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</si>
  <si>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</si>
  <si>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</si>
  <si>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</si>
  <si>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</si>
  <si>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</si>
  <si>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</si>
  <si>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</si>
  <si>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</si>
  <si>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</si>
  <si>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</si>
  <si>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</si>
  <si>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</si>
  <si>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</si>
  <si>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</si>
  <si>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</si>
  <si>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</si>
  <si>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</si>
  <si>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</si>
  <si>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</si>
  <si>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</si>
  <si>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</si>
  <si>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</si>
  <si>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</si>
  <si>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</si>
  <si>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</si>
  <si>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</si>
  <si>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</si>
  <si>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</si>
  <si>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</si>
  <si>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</si>
  <si>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</si>
  <si>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</si>
  <si>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</si>
  <si>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</si>
  <si>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</si>
  <si>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</si>
  <si>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</si>
  <si>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</si>
  <si>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</si>
  <si>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</si>
  <si>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</si>
  <si>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</si>
  <si>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</si>
  <si>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</si>
  <si>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</si>
  <si>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</si>
  <si>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</si>
  <si>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</si>
  <si>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</si>
  <si>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</si>
  <si>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</si>
  <si>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</si>
  <si>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</si>
  <si>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</si>
  <si>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</si>
  <si>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</si>
  <si>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</si>
  <si>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</si>
  <si>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</si>
  <si>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</si>
  <si>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</si>
  <si>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</si>
  <si>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</si>
  <si>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</si>
  <si>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</si>
  <si>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</si>
  <si>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</si>
  <si>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</si>
  <si>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</si>
  <si>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</si>
  <si>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</si>
  <si>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</si>
  <si>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</si>
  <si>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</si>
  <si>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</si>
  <si>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</si>
  <si>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</si>
  <si>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</si>
  <si>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</si>
  <si>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</si>
  <si>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</si>
  <si>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</si>
  <si>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</si>
  <si>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</si>
  <si>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</si>
  <si>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</si>
  <si>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</si>
  <si>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</si>
  <si>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</si>
  <si>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</si>
  <si>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</si>
  <si>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</si>
  <si>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</si>
  <si>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</si>
  <si>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</si>
  <si>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</si>
  <si>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</si>
  <si>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</si>
  <si>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</si>
  <si>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</si>
  <si>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</si>
  <si>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</si>
  <si>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</si>
  <si>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</si>
  <si>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</si>
  <si>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</si>
  <si>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</si>
  <si>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</si>
  <si>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</si>
  <si>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</si>
  <si>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</si>
  <si>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</si>
  <si>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</si>
  <si>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</si>
  <si>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</si>
  <si>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</si>
  <si>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</si>
  <si>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</si>
  <si>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</si>
  <si>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</si>
  <si>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</si>
  <si>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</si>
  <si>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</si>
  <si>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</si>
  <si>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</si>
  <si>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</si>
  <si>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</si>
  <si>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</si>
  <si>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</si>
  <si>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</si>
  <si>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</si>
  <si>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</si>
  <si>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</si>
  <si>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</si>
  <si>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</si>
  <si>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</si>
  <si>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</si>
  <si>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</si>
  <si>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</si>
  <si>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</si>
  <si>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</si>
  <si>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</si>
  <si>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</si>
  <si>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</si>
  <si>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</si>
  <si>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</si>
  <si>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</si>
  <si>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</si>
  <si>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</si>
  <si>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</si>
  <si>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</si>
  <si>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</si>
  <si>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</si>
  <si>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</si>
  <si>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</si>
  <si>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</si>
  <si>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</si>
  <si>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</si>
  <si>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</si>
  <si>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</si>
  <si>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</si>
  <si>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</si>
  <si>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</si>
  <si>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</si>
  <si>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</si>
  <si>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</si>
  <si>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</si>
  <si>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</si>
  <si>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</si>
  <si>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</si>
  <si>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</si>
  <si>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</si>
  <si>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</si>
  <si>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</si>
  <si>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</si>
  <si>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</si>
  <si>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</si>
  <si>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</si>
  <si>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</si>
  <si>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</si>
  <si>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</si>
  <si>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</si>
  <si>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</si>
  <si>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</si>
  <si>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</si>
  <si>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</si>
  <si>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</si>
  <si>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</si>
  <si>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</si>
  <si>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</si>
  <si>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</si>
  <si>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</si>
  <si>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</si>
  <si>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</si>
  <si>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</si>
  <si>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</si>
  <si>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</si>
  <si>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</si>
  <si>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</si>
  <si>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</si>
  <si>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</si>
  <si>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</si>
  <si>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</si>
  <si>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</si>
  <si>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</si>
  <si>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</si>
  <si>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</si>
  <si>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</si>
  <si>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</si>
  <si>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</si>
  <si>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</si>
  <si>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</si>
  <si>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</si>
  <si>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</si>
  <si>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</si>
  <si>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</si>
  <si>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</si>
  <si>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</si>
  <si>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</si>
  <si>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</si>
  <si>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</si>
  <si>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</si>
  <si>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</si>
  <si>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</si>
  <si>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</si>
  <si>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</si>
  <si>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</si>
  <si>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</si>
  <si>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</si>
  <si>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</si>
  <si>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</si>
  <si>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</si>
  <si>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</si>
  <si>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</si>
  <si>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</si>
  <si>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</si>
  <si>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</si>
  <si>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</si>
  <si>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</si>
  <si>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</si>
  <si>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</si>
  <si>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</si>
  <si>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</si>
  <si>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</si>
  <si>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</si>
  <si>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</si>
  <si>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</si>
  <si>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</si>
  <si>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</si>
  <si>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</si>
  <si>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</si>
  <si>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</si>
  <si>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</si>
  <si>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</si>
  <si>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</si>
  <si>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</si>
  <si>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</si>
  <si>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</si>
  <si>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</si>
  <si>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</si>
  <si>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</si>
  <si>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</si>
  <si>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</si>
  <si>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</si>
  <si>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</si>
  <si>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</si>
  <si>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</si>
  <si>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</si>
  <si>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</si>
  <si>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</si>
  <si>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</si>
  <si>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</si>
  <si>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</si>
  <si>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</si>
  <si>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</si>
  <si>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</si>
  <si>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</si>
  <si>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</si>
  <si>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</si>
  <si>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</si>
  <si>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</si>
  <si>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</si>
  <si>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</si>
  <si>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</si>
  <si>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</si>
  <si>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</si>
  <si>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</si>
  <si>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</si>
  <si>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</si>
  <si>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</si>
  <si>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</si>
  <si>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</si>
  <si>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</si>
  <si>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</si>
  <si>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</si>
  <si>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</si>
  <si>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</si>
  <si>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</si>
  <si>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</si>
  <si>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</si>
  <si>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</si>
  <si>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</si>
  <si>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</si>
  <si>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</si>
  <si>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</si>
  <si>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</si>
  <si>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</si>
  <si>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</si>
  <si>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</si>
  <si>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</si>
  <si>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</si>
  <si>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</si>
  <si>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</si>
  <si>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</si>
  <si>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</si>
  <si>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</si>
  <si>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</si>
  <si>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</si>
  <si>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</si>
  <si>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</si>
  <si>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</si>
  <si>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</si>
  <si>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</si>
  <si>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</si>
  <si>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</si>
  <si>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</si>
  <si>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</si>
  <si>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</si>
  <si>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</si>
  <si>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</si>
  <si>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</si>
  <si>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</si>
  <si>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</si>
  <si>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</si>
  <si>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</si>
  <si>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</si>
  <si>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</si>
  <si>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</si>
  <si>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</si>
  <si>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</si>
  <si>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</si>
  <si>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</si>
  <si>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</si>
  <si>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</si>
  <si>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</si>
  <si>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</si>
  <si>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</si>
  <si>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</si>
  <si>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</si>
  <si>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</si>
  <si>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</si>
  <si>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</si>
  <si>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</si>
  <si>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</si>
  <si>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</si>
  <si>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</si>
  <si>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</si>
  <si>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</si>
  <si>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</si>
  <si>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</si>
  <si>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</si>
  <si>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</si>
  <si>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</si>
  <si>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</si>
  <si>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</si>
  <si>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</si>
  <si>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</si>
  <si>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</si>
  <si>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</si>
  <si>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</si>
  <si>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</si>
  <si>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</si>
  <si>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</si>
  <si>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</si>
  <si>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</si>
  <si>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</si>
  <si>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</si>
  <si>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</si>
  <si>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</si>
  <si>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</si>
  <si>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</si>
  <si>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</si>
  <si>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</si>
  <si>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</si>
  <si>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</si>
  <si>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</si>
  <si>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</si>
  <si>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</si>
  <si>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</si>
  <si>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</si>
  <si>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</si>
  <si>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</si>
  <si>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</si>
  <si>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</si>
  <si>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</si>
  <si>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</si>
  <si>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</si>
  <si>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</si>
  <si>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</si>
  <si>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</si>
  <si>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</si>
  <si>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</si>
  <si>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</si>
  <si>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</si>
  <si>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</si>
  <si>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</si>
  <si>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</si>
  <si>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</si>
  <si>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</si>
  <si>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</si>
  <si>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</si>
  <si>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</si>
  <si>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</si>
  <si>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</si>
  <si>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</si>
  <si>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</si>
  <si>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</si>
  <si>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</si>
  <si>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</si>
  <si>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</si>
  <si>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</si>
  <si>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</si>
  <si>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</si>
  <si>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</si>
  <si>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</si>
  <si>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</si>
  <si>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</si>
  <si>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</si>
  <si>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</si>
  <si>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</si>
  <si>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</si>
  <si>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</si>
  <si>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</si>
  <si>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</si>
  <si>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</si>
  <si>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</si>
  <si>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</si>
  <si>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</si>
  <si>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</si>
  <si>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</si>
  <si>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</si>
  <si>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</si>
  <si>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</si>
  <si>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</si>
  <si>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</si>
  <si>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</si>
  <si>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</si>
  <si>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</si>
  <si>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</si>
  <si>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</si>
  <si>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</si>
  <si>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</si>
  <si>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</si>
  <si>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</si>
  <si>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</si>
  <si>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</si>
  <si>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</si>
  <si>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</si>
  <si>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</si>
  <si>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</si>
  <si>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</si>
  <si>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</si>
  <si>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</si>
  <si>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</si>
  <si>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</si>
  <si>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</si>
  <si>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</si>
  <si>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</si>
  <si>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</si>
  <si>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</si>
  <si>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</si>
  <si>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</si>
  <si>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</si>
  <si>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</si>
  <si>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</si>
  <si>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</si>
  <si>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</si>
  <si>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</si>
  <si>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</si>
  <si>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</si>
  <si>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</si>
  <si>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</si>
  <si>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</si>
  <si>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</si>
  <si>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</si>
  <si>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</si>
  <si>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</si>
  <si>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</si>
  <si>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</si>
  <si>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</si>
  <si>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</si>
  <si>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</si>
  <si>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</si>
  <si>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</si>
  <si>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</si>
  <si>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</si>
  <si>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</si>
  <si>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</si>
  <si>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</si>
  <si>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</si>
  <si>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</si>
  <si>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</si>
  <si>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</si>
  <si>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</si>
  <si>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</si>
  <si>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</si>
  <si>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</si>
  <si>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</si>
  <si>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</si>
  <si>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</si>
  <si>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</si>
  <si>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</si>
  <si>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</si>
  <si>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</si>
  <si>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</si>
  <si>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</si>
  <si>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</si>
  <si>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</si>
  <si>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</si>
  <si>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</si>
  <si>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</si>
  <si>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</si>
  <si>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</si>
  <si>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</si>
  <si>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</si>
  <si>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</si>
  <si>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</si>
  <si>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</si>
  <si>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</si>
  <si>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</si>
  <si>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</si>
  <si>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</si>
  <si>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</si>
  <si>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</si>
  <si>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</si>
  <si>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</si>
  <si>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</si>
  <si>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</si>
  <si>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</si>
  <si>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</si>
  <si>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</si>
  <si>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</si>
  <si>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</si>
  <si>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</si>
  <si>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</si>
  <si>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</si>
  <si>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</si>
  <si>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</si>
  <si>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</si>
  <si>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</si>
  <si>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</si>
  <si>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</si>
  <si>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</si>
  <si>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</si>
  <si>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</si>
  <si>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</si>
  <si>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</si>
  <si>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</si>
  <si>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</si>
  <si>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</si>
  <si>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</si>
  <si>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</si>
  <si>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</si>
  <si>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</si>
  <si>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</si>
  <si>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</si>
  <si>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</si>
  <si>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</si>
  <si>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</si>
  <si>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</si>
  <si>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</si>
  <si>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</si>
  <si>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</si>
  <si>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</si>
  <si>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</si>
  <si>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</si>
  <si>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</si>
  <si>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</si>
  <si>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</si>
  <si>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</si>
  <si>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</si>
  <si>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</si>
  <si>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</si>
  <si>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</si>
  <si>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</si>
  <si>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</si>
  <si>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</si>
  <si>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</si>
  <si>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</si>
  <si>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</si>
  <si>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</si>
  <si>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</si>
  <si>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</si>
  <si>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</si>
  <si>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</si>
  <si>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</si>
  <si>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</si>
  <si>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</si>
  <si>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</si>
  <si>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</si>
  <si>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</si>
  <si>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</si>
  <si>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</si>
  <si>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</si>
  <si>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</si>
  <si>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</si>
  <si>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</si>
  <si>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</si>
  <si>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</si>
  <si>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</si>
  <si>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</si>
  <si>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</si>
  <si>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</si>
  <si>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</si>
  <si>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</si>
  <si>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</si>
  <si>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</si>
  <si>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</si>
  <si>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</si>
  <si>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</si>
  <si>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</si>
  <si>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</si>
  <si>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</si>
  <si>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</si>
  <si>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</si>
  <si>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</si>
  <si>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</si>
  <si>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</si>
  <si>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</si>
  <si>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</si>
  <si>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</si>
  <si>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</si>
  <si>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</si>
  <si>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</si>
  <si>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</si>
  <si>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</si>
  <si>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</si>
  <si>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</si>
  <si>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</si>
  <si>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</si>
  <si>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</si>
  <si>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</si>
  <si>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</si>
  <si>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</si>
  <si>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</si>
  <si>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</si>
  <si>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</si>
  <si>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</si>
  <si>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</si>
  <si>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</si>
  <si>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</si>
  <si>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</si>
  <si>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</si>
  <si>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</si>
  <si>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</si>
  <si>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</si>
  <si>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</si>
  <si>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</si>
  <si>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</si>
  <si>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</si>
  <si>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</si>
  <si>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</si>
  <si>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</si>
  <si>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</si>
  <si>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</si>
  <si>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</si>
  <si>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</si>
  <si>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</si>
  <si>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</si>
  <si>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</si>
  <si>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</si>
  <si>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</si>
  <si>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</si>
  <si>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</si>
  <si>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</si>
  <si>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</si>
  <si>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</si>
  <si>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</si>
  <si>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</si>
  <si>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</si>
  <si>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</si>
  <si>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</si>
  <si>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</si>
  <si>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</si>
  <si>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</si>
  <si>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</si>
  <si>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</si>
  <si>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</si>
  <si>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</si>
  <si>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</si>
  <si>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</si>
  <si>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</si>
  <si>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</si>
  <si>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</si>
  <si>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</si>
  <si>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</si>
  <si>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</si>
  <si>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</si>
  <si>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</si>
  <si>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</si>
  <si>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</si>
  <si>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</si>
  <si>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</si>
  <si>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</si>
  <si>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</si>
  <si>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</si>
  <si>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</si>
  <si>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</si>
  <si>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</si>
  <si>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</si>
  <si>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</si>
  <si>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</si>
  <si>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</si>
  <si>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</si>
  <si>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</si>
  <si>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</si>
  <si>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</si>
  <si>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</si>
  <si>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</si>
  <si>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</si>
  <si>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</si>
  <si>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</si>
  <si>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</si>
  <si>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</si>
  <si>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</si>
  <si>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</si>
  <si>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</si>
  <si>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</si>
  <si>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</si>
  <si>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</si>
  <si>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</si>
  <si>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</si>
  <si>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</si>
  <si>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</si>
  <si>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</si>
  <si>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</si>
  <si>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</si>
  <si>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</si>
  <si>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</si>
  <si>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</si>
  <si>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</si>
  <si>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</si>
  <si>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</si>
  <si>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</si>
  <si>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</si>
  <si>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</si>
  <si>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</si>
  <si>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</si>
  <si>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</si>
  <si>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</si>
  <si>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</si>
  <si>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</si>
  <si>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</si>
  <si>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</si>
  <si>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</si>
  <si>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</si>
  <si>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</si>
  <si>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</si>
  <si>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</si>
  <si>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</si>
  <si>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</si>
  <si>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</si>
  <si>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</si>
  <si>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</si>
  <si>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</si>
  <si>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</si>
  <si>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</si>
  <si>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</si>
  <si>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</si>
  <si>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</si>
  <si>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</si>
  <si>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</si>
  <si>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</si>
  <si>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</si>
  <si>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</si>
  <si>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</si>
  <si>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</si>
  <si>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</si>
  <si>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</si>
  <si>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</si>
  <si>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</si>
  <si>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</si>
  <si>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</si>
  <si>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</si>
  <si>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</si>
  <si>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</si>
  <si>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</si>
  <si>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</si>
  <si>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</si>
  <si>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</si>
  <si>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</si>
  <si>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</si>
  <si>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</si>
  <si>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</si>
  <si>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</si>
  <si>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</si>
  <si>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</si>
  <si>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</si>
  <si>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</si>
  <si>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</si>
  <si>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</si>
  <si>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</si>
  <si>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</si>
  <si>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</si>
  <si>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</si>
  <si>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</si>
  <si>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</si>
  <si>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</si>
  <si>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</si>
  <si>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</si>
  <si>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</si>
  <si>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</si>
  <si>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</si>
  <si>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</si>
  <si>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</si>
  <si>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</si>
  <si>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</si>
  <si>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</si>
  <si>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</si>
  <si>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</si>
  <si>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</si>
  <si>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</si>
  <si>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</si>
  <si>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</si>
  <si>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</si>
  <si>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</si>
  <si>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</si>
  <si>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</si>
  <si>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</si>
  <si>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</si>
  <si>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</si>
  <si>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</si>
  <si>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</si>
  <si>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</si>
  <si>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</si>
  <si>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</si>
  <si>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</si>
  <si>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</si>
  <si>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</si>
  <si>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</si>
  <si>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</si>
  <si>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</si>
  <si>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</si>
  <si>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</si>
  <si>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</si>
  <si>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</si>
  <si>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</si>
  <si>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</si>
  <si>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</si>
  <si>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</si>
  <si>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</si>
  <si>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</si>
  <si>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</si>
  <si>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</si>
  <si>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</si>
  <si>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</si>
  <si>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</si>
  <si>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</si>
  <si>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</si>
  <si>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</si>
  <si>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</si>
  <si>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</si>
  <si>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</si>
  <si>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</si>
  <si>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</si>
  <si>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</si>
  <si>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</si>
  <si>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</si>
  <si>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</si>
  <si>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</si>
  <si>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</si>
  <si>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</si>
  <si>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</si>
  <si>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</si>
  <si>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</si>
  <si>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</si>
  <si>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</si>
  <si>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</si>
  <si>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</si>
  <si>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</si>
  <si>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</si>
  <si>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</si>
  <si>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</si>
  <si>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</si>
  <si>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</si>
  <si>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</si>
  <si>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</si>
  <si>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</si>
  <si>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</si>
  <si>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</si>
  <si>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</si>
  <si>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</si>
  <si>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</si>
  <si>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</si>
  <si>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</si>
  <si>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</si>
  <si>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</si>
  <si>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</si>
  <si>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</si>
  <si>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</si>
  <si>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</si>
  <si>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</si>
  <si>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</si>
  <si>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</si>
  <si>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</si>
  <si>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</si>
  <si>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</si>
  <si>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</si>
  <si>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</si>
  <si>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</si>
  <si>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</si>
  <si>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</si>
  <si>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</si>
  <si>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</si>
  <si>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</si>
  <si>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</si>
  <si>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</si>
  <si>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</si>
  <si>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</si>
  <si>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</si>
  <si>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</si>
  <si>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</si>
  <si>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</si>
  <si>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</si>
  <si>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</si>
  <si>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</si>
  <si>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</si>
  <si>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</si>
  <si>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</si>
  <si>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</si>
  <si>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</si>
  <si>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</si>
  <si>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</si>
  <si>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</si>
  <si>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</si>
  <si>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</si>
  <si>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</si>
  <si>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</si>
  <si>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</si>
  <si>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</si>
  <si>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</si>
  <si>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</si>
  <si>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</si>
  <si>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</si>
  <si>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</si>
  <si>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</si>
  <si>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</si>
  <si>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</si>
  <si>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</si>
  <si>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</si>
  <si>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</si>
  <si>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</si>
  <si>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</si>
  <si>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</si>
  <si>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</si>
  <si>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</si>
  <si>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</si>
  <si>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</si>
  <si>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</si>
  <si>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</si>
  <si>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</si>
  <si>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</si>
  <si>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</si>
  <si>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</si>
  <si>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</si>
  <si>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</si>
  <si>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</si>
  <si>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</si>
  <si>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</si>
  <si>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</si>
  <si>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</si>
  <si>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</si>
  <si>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</si>
  <si>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</si>
  <si>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</si>
  <si>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</si>
  <si>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</si>
  <si>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</si>
  <si>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</si>
  <si>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</si>
  <si>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</si>
  <si>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</si>
  <si>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</si>
  <si>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</si>
  <si>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</si>
  <si>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</si>
  <si>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</si>
  <si>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</si>
  <si>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</si>
  <si>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</si>
  <si>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</si>
  <si>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</si>
  <si>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</si>
  <si>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</si>
  <si>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</si>
  <si>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</si>
  <si>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</si>
  <si>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</si>
  <si>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</si>
  <si>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</si>
  <si>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</si>
  <si>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</si>
  <si>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</si>
  <si>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</si>
  <si>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</si>
  <si>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</si>
  <si>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</si>
  <si>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</si>
  <si>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</si>
  <si>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</si>
  <si>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</si>
  <si>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</si>
  <si>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</si>
  <si>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</si>
  <si>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</si>
  <si>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</si>
  <si>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</si>
  <si>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</si>
  <si>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</si>
  <si>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</si>
  <si>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</si>
  <si>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</si>
  <si>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</si>
  <si>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</si>
  <si>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</si>
  <si>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</si>
  <si>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</si>
  <si>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</si>
  <si>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</si>
  <si>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</si>
  <si>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</si>
  <si>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</si>
  <si>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</si>
  <si>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</si>
  <si>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</si>
  <si>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</si>
  <si>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</si>
  <si>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</si>
  <si>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</si>
  <si>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</si>
  <si>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</si>
  <si>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</si>
  <si>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</si>
  <si>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</si>
  <si>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</si>
  <si>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</si>
  <si>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</si>
  <si>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</si>
  <si>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</si>
  <si>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</si>
  <si>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</si>
  <si>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</si>
  <si>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</si>
  <si>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</si>
  <si>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</si>
  <si>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</si>
  <si>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</si>
  <si>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</si>
  <si>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</si>
  <si>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</si>
  <si>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</si>
  <si>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</si>
  <si>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</si>
  <si>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</si>
  <si>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</si>
  <si>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</si>
  <si>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</si>
  <si>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</si>
  <si>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</si>
  <si>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</si>
  <si>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</si>
  <si>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</si>
  <si>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</si>
  <si>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</si>
  <si>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</si>
  <si>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</si>
  <si>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</si>
  <si>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</si>
  <si>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</si>
  <si>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</si>
  <si>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</si>
  <si>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</si>
  <si>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</si>
  <si>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</si>
  <si>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</si>
  <si>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</si>
  <si>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</si>
  <si>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</si>
  <si>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</si>
  <si>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</si>
  <si>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</si>
  <si>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</si>
  <si>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</si>
  <si>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</si>
  <si>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</si>
  <si>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</si>
  <si>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</si>
  <si>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</si>
  <si>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</si>
  <si>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</si>
  <si>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</si>
  <si>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</si>
  <si>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</si>
  <si>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</si>
  <si>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</si>
  <si>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</si>
  <si>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</si>
  <si>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</si>
  <si>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</si>
  <si>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</si>
  <si>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</si>
  <si>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</si>
  <si>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</si>
  <si>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</si>
  <si>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</si>
  <si>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</si>
  <si>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</si>
  <si>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</si>
  <si>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</si>
  <si>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</si>
  <si>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</si>
  <si>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</si>
  <si>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</si>
  <si>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</si>
  <si>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</si>
  <si>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</si>
  <si>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</si>
  <si>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</si>
  <si>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</si>
  <si>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</si>
  <si>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</si>
  <si>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</si>
  <si>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</si>
  <si>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</si>
  <si>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</si>
  <si>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</si>
  <si>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</si>
  <si>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</si>
  <si>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</si>
  <si>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</si>
  <si>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</si>
  <si>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</si>
  <si>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</si>
  <si>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</si>
  <si>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</si>
  <si>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</si>
  <si>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</si>
  <si>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</si>
  <si>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</si>
  <si>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</si>
  <si>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</si>
  <si>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</si>
  <si>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</si>
  <si>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</si>
  <si>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</si>
  <si>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</si>
  <si>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</si>
  <si>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</si>
  <si>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</si>
  <si>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</si>
  <si>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</si>
  <si>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</si>
  <si>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</si>
  <si>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</si>
  <si>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</si>
  <si>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</si>
  <si>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</si>
  <si>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</si>
  <si>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</si>
  <si>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</si>
  <si>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</si>
  <si>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</si>
  <si>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</si>
  <si>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</si>
  <si>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</si>
  <si>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</si>
  <si>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</si>
  <si>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</si>
  <si>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</si>
  <si>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</si>
  <si>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</si>
  <si>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</si>
  <si>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</si>
  <si>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</si>
  <si>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</si>
  <si>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</si>
  <si>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</si>
  <si>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</si>
  <si>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</si>
  <si>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</si>
  <si>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</si>
  <si>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</si>
  <si>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</si>
  <si>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</si>
  <si>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</si>
  <si>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</si>
  <si>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</si>
  <si>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</si>
  <si>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</si>
  <si>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</si>
  <si>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</si>
  <si>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</si>
  <si>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</si>
  <si>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</si>
  <si>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</si>
  <si>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</si>
  <si>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</si>
  <si>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</si>
  <si>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</si>
  <si>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</si>
  <si>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</si>
  <si>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</si>
  <si>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</si>
  <si>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</si>
  <si>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</si>
  <si>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</si>
  <si>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</si>
  <si>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</si>
  <si>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</si>
  <si>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</si>
  <si>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</si>
  <si>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</si>
  <si>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</si>
  <si>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</si>
  <si>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</si>
  <si>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</si>
  <si>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</si>
  <si>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</si>
  <si>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</si>
  <si>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</si>
  <si>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</si>
  <si>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</si>
  <si>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</si>
  <si>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</si>
  <si>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</si>
  <si>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</si>
  <si>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</si>
  <si>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</si>
  <si>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</si>
  <si>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</si>
  <si>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</si>
  <si>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</si>
  <si>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</si>
  <si>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</si>
  <si>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</si>
  <si>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</si>
  <si>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</si>
  <si>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</si>
  <si>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</si>
  <si>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</si>
  <si>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</si>
  <si>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</si>
  <si>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</si>
  <si>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</si>
  <si>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</si>
  <si>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</si>
  <si>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</si>
  <si>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</si>
  <si>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</si>
  <si>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</si>
  <si>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</si>
  <si>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</si>
  <si>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</si>
  <si>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</si>
  <si>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</si>
  <si>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</si>
  <si>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</si>
  <si>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</si>
  <si>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</si>
  <si>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</si>
  <si>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</si>
  <si>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</si>
  <si>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</si>
  <si>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</si>
  <si>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</si>
  <si>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</si>
  <si>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</si>
  <si>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</si>
  <si>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</si>
  <si>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</si>
  <si>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</si>
  <si>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</si>
  <si>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</si>
  <si>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</si>
  <si>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</si>
  <si>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</si>
  <si>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</si>
  <si>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</si>
  <si>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</si>
  <si>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</si>
  <si>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</si>
  <si>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</si>
  <si>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</si>
  <si>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</si>
  <si>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</si>
  <si>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</si>
  <si>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</si>
  <si>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</si>
  <si>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</si>
  <si>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</si>
  <si>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</si>
  <si>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</si>
  <si>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</si>
  <si>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</si>
  <si>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</si>
  <si>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</si>
  <si>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</si>
  <si>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</si>
  <si>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</si>
  <si>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</si>
  <si>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</si>
  <si>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</si>
  <si>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</si>
  <si>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</si>
  <si>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</si>
  <si>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</si>
  <si>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</si>
  <si>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</si>
  <si>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</si>
  <si>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</si>
  <si>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</si>
  <si>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</si>
  <si>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</si>
  <si>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</si>
  <si>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</si>
  <si>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</si>
  <si>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</si>
  <si>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</si>
  <si>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</si>
  <si>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</si>
  <si>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</si>
  <si>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</si>
  <si>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</si>
  <si>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</si>
  <si>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</si>
  <si>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</si>
  <si>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</si>
  <si>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</si>
  <si>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</si>
  <si>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</si>
  <si>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</si>
  <si>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</si>
  <si>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</si>
  <si>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</si>
  <si>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</si>
  <si>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</si>
  <si>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</si>
  <si>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</si>
  <si>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</si>
  <si>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</si>
  <si>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</si>
  <si>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</si>
  <si>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</si>
  <si>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</si>
  <si>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</si>
  <si>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</si>
  <si>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</si>
  <si>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</si>
  <si>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</si>
  <si>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</si>
  <si>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</si>
  <si>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</si>
  <si>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</si>
  <si>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</si>
  <si>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</si>
  <si>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</si>
  <si>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</si>
  <si>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</si>
  <si>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</si>
  <si>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</si>
  <si>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</si>
  <si>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</si>
  <si>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</si>
  <si>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</si>
  <si>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</si>
  <si>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</si>
  <si>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</si>
  <si>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</si>
  <si>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</si>
  <si>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</si>
  <si>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</si>
  <si>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</si>
  <si>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</si>
  <si>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</si>
  <si>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</si>
  <si>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</si>
  <si>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</si>
  <si>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</si>
  <si>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</si>
  <si>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</si>
  <si>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</si>
  <si>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</si>
  <si>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</si>
  <si>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</si>
  <si>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</si>
  <si>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</si>
  <si>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</si>
  <si>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</si>
  <si>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</si>
  <si>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</si>
  <si>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</si>
  <si>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</si>
  <si>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</si>
  <si>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</si>
  <si>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</si>
  <si>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</si>
  <si>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</si>
  <si>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</si>
  <si>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</si>
  <si>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</si>
  <si>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</si>
  <si>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</si>
  <si>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</si>
  <si>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</si>
  <si>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</si>
  <si>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</si>
  <si>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</si>
  <si>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</si>
  <si>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</si>
  <si>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</si>
  <si>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</si>
  <si>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</si>
  <si>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</si>
  <si>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</si>
  <si>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</si>
  <si>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</si>
  <si>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</si>
  <si>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</si>
  <si>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</si>
  <si>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</si>
  <si>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</si>
  <si>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</si>
  <si>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</si>
  <si>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</si>
  <si>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</si>
  <si>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</si>
  <si>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</si>
  <si>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</si>
  <si>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</si>
  <si>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</si>
  <si>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</si>
  <si>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</si>
  <si>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</si>
  <si>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</si>
  <si>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</si>
  <si>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</si>
  <si>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</si>
  <si>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</si>
  <si>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</si>
  <si>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</si>
  <si>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</si>
  <si>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</si>
  <si>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</si>
  <si>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</si>
  <si>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</si>
  <si>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</si>
  <si>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</si>
  <si>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</si>
  <si>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</si>
  <si>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</si>
  <si>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</si>
  <si>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</si>
  <si>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</si>
  <si>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</si>
  <si>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</si>
  <si>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</si>
  <si>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</si>
  <si>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</si>
  <si>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</si>
  <si>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</si>
  <si>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</si>
  <si>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</si>
  <si>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</si>
  <si>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</si>
  <si>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</si>
  <si>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</si>
  <si>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</si>
  <si>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</si>
  <si>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</si>
  <si>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</si>
  <si>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</si>
  <si>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</si>
  <si>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</si>
  <si>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</si>
  <si>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</si>
  <si>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</si>
  <si>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</si>
  <si>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</si>
  <si>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</si>
  <si>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</si>
  <si>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</si>
  <si>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</si>
  <si>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</si>
  <si>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</si>
  <si>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</si>
  <si>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</si>
  <si>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</si>
  <si>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</si>
  <si>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</si>
  <si>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</si>
  <si>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</si>
  <si>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</si>
  <si>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</si>
  <si>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</si>
  <si>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</si>
  <si>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</si>
  <si>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</si>
  <si>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</si>
  <si>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</si>
  <si>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</si>
  <si>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</si>
  <si>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</si>
  <si>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</si>
  <si>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</si>
  <si>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</si>
  <si>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</si>
  <si>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</si>
  <si>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</si>
  <si>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</si>
  <si>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</si>
  <si>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</si>
  <si>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</si>
  <si>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</si>
  <si>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</si>
  <si>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</si>
  <si>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</si>
  <si>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</si>
  <si>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</si>
  <si>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</si>
  <si>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</si>
  <si>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</si>
  <si>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</si>
  <si>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</si>
  <si>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</si>
  <si>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</si>
  <si>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</si>
  <si>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</si>
  <si>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</si>
  <si>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</si>
  <si>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</si>
  <si>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</si>
  <si>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</si>
  <si>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</si>
  <si>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</si>
  <si>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</si>
  <si>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</si>
  <si>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</si>
  <si>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</si>
  <si>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</si>
  <si>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</si>
  <si>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</si>
  <si>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</si>
  <si>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</si>
  <si>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</si>
  <si>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</si>
  <si>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</si>
  <si>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</si>
  <si>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</si>
  <si>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</si>
  <si>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</si>
  <si>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</si>
  <si>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</si>
  <si>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</si>
  <si>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</si>
  <si>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</si>
  <si>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</si>
  <si>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</si>
  <si>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</si>
  <si>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</si>
  <si>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</si>
  <si>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</si>
  <si>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</si>
  <si>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</si>
  <si>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</si>
  <si>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</si>
  <si>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</si>
  <si>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</si>
  <si>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</si>
  <si>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</si>
  <si>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</si>
  <si>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</si>
  <si>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</si>
  <si>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</si>
  <si>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</si>
  <si>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</si>
  <si>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</si>
  <si>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</si>
  <si>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</si>
  <si>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</si>
  <si>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</si>
  <si>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</si>
  <si>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</si>
  <si>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</si>
  <si>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</si>
  <si>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</si>
  <si>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</si>
  <si>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</si>
  <si>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</si>
  <si>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</si>
  <si>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</si>
  <si>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</si>
  <si>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</si>
  <si>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</si>
  <si>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</si>
  <si>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</si>
  <si>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</si>
  <si>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</si>
  <si>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</si>
  <si>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</si>
  <si>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</si>
  <si>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</si>
  <si>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</si>
  <si>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</si>
  <si>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</si>
  <si>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</si>
  <si>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</si>
  <si>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</si>
  <si>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</si>
  <si>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</si>
  <si>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</si>
  <si>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</si>
  <si>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</si>
  <si>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</si>
  <si>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</si>
  <si>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</si>
  <si>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</si>
  <si>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</si>
  <si>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</si>
  <si>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</si>
  <si>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</si>
  <si>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</si>
  <si>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</si>
  <si>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</si>
  <si>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</si>
  <si>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</si>
  <si>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</si>
  <si>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</si>
  <si>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</si>
  <si>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</si>
  <si>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</si>
  <si>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</si>
  <si>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</si>
  <si>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</si>
  <si>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</si>
  <si>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</si>
  <si>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</si>
  <si>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</si>
  <si>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</si>
  <si>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</si>
  <si>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</si>
  <si>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</si>
  <si>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</si>
  <si>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</si>
  <si>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</si>
  <si>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</si>
  <si>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</si>
  <si>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</si>
  <si>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</si>
  <si>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</si>
  <si>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</si>
  <si>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</si>
  <si>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</si>
  <si>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</si>
  <si>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</si>
  <si>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</si>
  <si>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</si>
  <si>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</si>
  <si>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</si>
  <si>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</si>
  <si>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</si>
  <si>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</si>
  <si>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</si>
  <si>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</si>
  <si>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</si>
  <si>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</si>
  <si>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</si>
  <si>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</si>
  <si>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</si>
  <si>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</si>
  <si>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</si>
  <si>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</si>
  <si>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</si>
  <si>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</si>
  <si>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</si>
  <si>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</si>
  <si>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</si>
  <si>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</si>
  <si>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</si>
  <si>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</si>
  <si>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</si>
  <si>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</si>
  <si>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</si>
  <si>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</si>
  <si>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</si>
  <si>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</si>
  <si>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</si>
  <si>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</si>
  <si>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</si>
  <si>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</si>
  <si>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</si>
  <si>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</si>
  <si>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</si>
  <si>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</si>
  <si>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</si>
  <si>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</si>
  <si>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</si>
  <si>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</si>
  <si>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</si>
  <si>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</si>
  <si>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</si>
  <si>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</si>
  <si>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</si>
  <si>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</si>
  <si>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</si>
  <si>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</si>
  <si>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</si>
  <si>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</si>
  <si>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</si>
  <si>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</si>
  <si>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</si>
  <si>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</si>
  <si>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</si>
  <si>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</si>
  <si>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</si>
  <si>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</si>
  <si>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</si>
  <si>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</si>
  <si>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</si>
  <si>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</si>
  <si>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</si>
  <si>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</si>
  <si>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</si>
  <si>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</si>
  <si>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</si>
  <si>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</si>
  <si>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</si>
  <si>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</si>
  <si>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</si>
  <si>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</si>
  <si>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</si>
  <si>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</si>
  <si>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</si>
  <si>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</si>
  <si>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</si>
  <si>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</si>
  <si>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</si>
  <si>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</si>
  <si>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</si>
  <si>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</si>
  <si>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</si>
  <si>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</si>
  <si>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</si>
  <si>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</si>
  <si>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</si>
  <si>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</si>
  <si>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</si>
  <si>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</si>
  <si>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</si>
  <si>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</si>
  <si>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</si>
  <si>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</si>
  <si>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</si>
  <si>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</si>
  <si>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</si>
  <si>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</si>
  <si>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</si>
  <si>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</si>
  <si>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</si>
  <si>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</si>
  <si>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</si>
  <si>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</si>
  <si>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</si>
  <si>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</si>
  <si>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</si>
  <si>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</si>
  <si>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</si>
  <si>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</si>
  <si>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</si>
  <si>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</si>
  <si>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</si>
  <si>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</si>
  <si>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</si>
  <si>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</si>
  <si>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</si>
  <si>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</si>
  <si>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</si>
  <si>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</si>
  <si>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</si>
  <si>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</si>
  <si>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</si>
  <si>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</si>
  <si>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</si>
  <si>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</si>
  <si>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</si>
  <si>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</si>
  <si>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</si>
  <si>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</si>
  <si>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</si>
  <si>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</si>
  <si>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</si>
  <si>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</si>
  <si>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</si>
  <si>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</si>
  <si>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</si>
  <si>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</si>
  <si>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</si>
  <si>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</si>
  <si>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</si>
  <si>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</si>
  <si>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</si>
  <si>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</si>
  <si>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</si>
  <si>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</si>
  <si>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</si>
  <si>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</si>
  <si>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</si>
  <si>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</si>
  <si>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</si>
  <si>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</si>
  <si>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</si>
  <si>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</si>
  <si>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</si>
  <si>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</si>
  <si>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</si>
  <si>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</si>
  <si>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</si>
  <si>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</si>
  <si>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</si>
  <si>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</si>
  <si>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</si>
  <si>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</si>
  <si>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</si>
  <si>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</si>
  <si>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</si>
  <si>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</si>
  <si>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</si>
  <si>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</si>
  <si>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</si>
  <si>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</si>
  <si>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</si>
  <si>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</si>
  <si>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</si>
  <si>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</si>
  <si>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</si>
  <si>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</si>
  <si>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</si>
  <si>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</si>
  <si>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</si>
  <si>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</si>
  <si>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</si>
  <si>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</si>
  <si>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</si>
  <si>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</si>
  <si>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</si>
  <si>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</si>
  <si>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</si>
  <si>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</si>
  <si>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</si>
  <si>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</si>
  <si>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</si>
  <si>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</si>
  <si>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</si>
  <si>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</si>
  <si>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</si>
  <si>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</si>
  <si>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</si>
  <si>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</si>
  <si>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</si>
  <si>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</si>
  <si>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</si>
  <si>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</si>
  <si>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</si>
  <si>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</si>
  <si>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</si>
  <si>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</si>
  <si>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</si>
  <si>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</si>
  <si>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</si>
  <si>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</si>
  <si>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</si>
  <si>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</si>
  <si>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</si>
  <si>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</si>
  <si>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</si>
  <si>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</si>
  <si>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</si>
  <si>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</si>
  <si>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</si>
  <si>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</si>
  <si>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</si>
  <si>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</si>
  <si>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</si>
  <si>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</si>
  <si>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</si>
  <si>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</si>
  <si>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</si>
  <si>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</si>
  <si>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</si>
  <si>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</si>
  <si>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</si>
  <si>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</si>
  <si>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</si>
  <si>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</si>
  <si>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</si>
  <si>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</si>
  <si>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</si>
  <si>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</si>
  <si>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</si>
  <si>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</si>
  <si>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</si>
  <si>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</si>
  <si>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</si>
  <si>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</si>
  <si>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</si>
  <si>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</si>
  <si>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</si>
  <si>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</si>
  <si>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</si>
  <si>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</si>
  <si>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</si>
  <si>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</si>
  <si>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</si>
  <si>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</si>
  <si>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</si>
  <si>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</si>
  <si>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</si>
  <si>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</si>
  <si>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</si>
  <si>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</si>
  <si>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</si>
  <si>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</si>
  <si>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</si>
  <si>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</si>
  <si>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</si>
  <si>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</si>
  <si>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</si>
  <si>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</si>
  <si>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</si>
  <si>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</si>
  <si>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</si>
  <si>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</si>
  <si>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</si>
  <si>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</si>
  <si>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</si>
  <si>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</si>
  <si>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</si>
  <si>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</si>
  <si>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</si>
  <si>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</si>
  <si>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</si>
  <si>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</si>
  <si>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</si>
  <si>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</si>
  <si>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</si>
  <si>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</si>
  <si>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</si>
  <si>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</si>
  <si>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</si>
  <si>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</si>
  <si>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</si>
  <si>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</si>
  <si>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</si>
  <si>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</si>
  <si>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</si>
  <si>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</si>
  <si>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</si>
  <si>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</si>
  <si>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</si>
  <si>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</si>
  <si>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</si>
  <si>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</si>
  <si>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</si>
  <si>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</si>
  <si>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</si>
  <si>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</si>
  <si>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</si>
  <si>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</si>
  <si>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</si>
  <si>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</si>
  <si>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</si>
  <si>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</si>
  <si>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</si>
  <si>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</si>
  <si>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</si>
  <si>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</si>
  <si>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</si>
  <si>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</si>
  <si>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</si>
  <si>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</si>
  <si>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</si>
  <si>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</si>
  <si>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</si>
  <si>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</si>
  <si>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</si>
  <si>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</si>
  <si>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</si>
  <si>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</si>
  <si>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</si>
  <si>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</si>
  <si>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</si>
  <si>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</si>
  <si>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</si>
  <si>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</si>
  <si>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</si>
  <si>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</si>
  <si>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</si>
  <si>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</si>
  <si>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</si>
  <si>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</si>
  <si>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</si>
  <si>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</si>
  <si>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</si>
  <si>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</si>
  <si>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</si>
  <si>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</si>
  <si>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</si>
  <si>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</si>
  <si>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</si>
  <si>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</si>
  <si>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</si>
  <si>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</si>
  <si>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</si>
  <si>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</si>
  <si>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</si>
  <si>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</si>
  <si>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</si>
  <si>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</si>
  <si>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</si>
  <si>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</si>
  <si>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</si>
  <si>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</si>
  <si>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</si>
  <si>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</si>
  <si>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</si>
  <si>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</si>
  <si>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</si>
  <si>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</si>
  <si>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</si>
  <si>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</si>
  <si>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</si>
  <si>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</si>
  <si>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</si>
  <si>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</si>
  <si>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</si>
  <si>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</si>
  <si>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</si>
  <si>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</si>
  <si>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</si>
  <si>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</si>
  <si>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</si>
  <si>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</si>
  <si>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</si>
  <si>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</si>
  <si>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</si>
  <si>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</si>
  <si>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</si>
  <si>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</si>
  <si>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</si>
  <si>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</si>
  <si>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</si>
  <si>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</si>
  <si>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</si>
  <si>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</si>
  <si>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</si>
  <si>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</si>
  <si>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</si>
  <si>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</si>
  <si>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</si>
  <si>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</si>
  <si>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</si>
  <si>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</si>
  <si>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</si>
  <si>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</si>
  <si>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</si>
  <si>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</si>
  <si>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</si>
  <si>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</si>
  <si>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</si>
  <si>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</si>
  <si>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</si>
  <si>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</si>
  <si>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</si>
  <si>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</si>
  <si>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</si>
  <si>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</si>
  <si>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</si>
  <si>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</si>
  <si>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</si>
  <si>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</si>
  <si>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</si>
  <si>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</si>
  <si>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</si>
  <si>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</si>
  <si>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</si>
  <si>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</si>
  <si>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</si>
  <si>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</si>
  <si>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</si>
  <si>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</si>
  <si>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</si>
  <si>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</si>
  <si>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</si>
  <si>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</si>
  <si>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</si>
  <si>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</si>
  <si>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</si>
  <si>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</si>
  <si>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</si>
  <si>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</si>
  <si>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</si>
  <si>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</si>
  <si>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</si>
  <si>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</si>
  <si>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</si>
  <si>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</si>
  <si>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</si>
  <si>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</si>
  <si>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</si>
  <si>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</si>
  <si>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</si>
  <si>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</si>
  <si>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</si>
  <si>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</si>
  <si>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</si>
  <si>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</si>
  <si>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</si>
  <si>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</si>
  <si>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</si>
  <si>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</si>
  <si>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</si>
  <si>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</si>
  <si>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</si>
  <si>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</si>
  <si>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</si>
  <si>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</si>
  <si>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</si>
  <si>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</si>
  <si>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</si>
  <si>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</si>
  <si>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</si>
  <si>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</si>
  <si>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</si>
  <si>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</si>
  <si>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</si>
  <si>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</si>
  <si>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</si>
  <si>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</si>
  <si>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</si>
  <si>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</si>
  <si>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</si>
  <si>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</si>
  <si>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</si>
  <si>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</si>
  <si>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</si>
  <si>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</si>
  <si>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</si>
  <si>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</si>
  <si>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</si>
  <si>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</si>
  <si>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</si>
  <si>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</si>
  <si>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</si>
  <si>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</si>
  <si>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</si>
  <si>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</si>
  <si>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</si>
  <si>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</si>
  <si>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</si>
  <si>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</si>
  <si>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</si>
  <si>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</si>
  <si>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</si>
  <si>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</si>
  <si>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</si>
  <si>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</si>
  <si>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</si>
  <si>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</si>
  <si>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</si>
  <si>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</si>
  <si>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</si>
  <si>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</si>
  <si>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</si>
  <si>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</si>
  <si>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</si>
  <si>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</si>
  <si>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</si>
  <si>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</si>
  <si>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</si>
  <si>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</si>
  <si>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</si>
  <si>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</si>
  <si>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</si>
  <si>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</si>
  <si>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</si>
  <si>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</si>
  <si>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</si>
  <si>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</si>
  <si>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</si>
  <si>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</si>
  <si>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</si>
  <si>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</si>
  <si>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</si>
  <si>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</si>
  <si>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</si>
  <si>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</si>
  <si>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</si>
  <si>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</si>
  <si>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</si>
  <si>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</si>
  <si>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</si>
  <si>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</si>
  <si>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</si>
  <si>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</si>
  <si>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</si>
  <si>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</si>
  <si>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</si>
  <si>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</si>
  <si>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</si>
  <si>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</si>
  <si>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</si>
  <si>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</si>
  <si>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</si>
  <si>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</si>
  <si>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</si>
  <si>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</si>
  <si>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</si>
  <si>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</si>
  <si>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</si>
  <si>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</si>
  <si>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</si>
  <si>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</si>
  <si>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</si>
  <si>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</si>
  <si>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</si>
  <si>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</si>
  <si>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</si>
  <si>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</si>
  <si>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</si>
  <si>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</si>
  <si>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</si>
  <si>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</si>
  <si>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</si>
  <si>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</si>
  <si>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</si>
  <si>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</si>
  <si>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</si>
  <si>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</si>
  <si>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</si>
  <si>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</si>
  <si>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</si>
  <si>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</si>
  <si>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</si>
  <si>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</si>
  <si>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</si>
  <si>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</si>
  <si>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</si>
  <si>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</si>
  <si>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</si>
  <si>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</si>
  <si>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</si>
  <si>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</si>
  <si>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</si>
  <si>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</si>
  <si>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</si>
  <si>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</si>
  <si>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</si>
  <si>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</si>
  <si>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</si>
  <si>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</si>
  <si>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</si>
  <si>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</si>
  <si>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</si>
  <si>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</si>
  <si>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</si>
  <si>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</si>
  <si>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</si>
  <si>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</si>
  <si>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</si>
  <si>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</si>
  <si>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</si>
  <si>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</si>
  <si>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</si>
  <si>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</si>
  <si>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</si>
  <si>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</si>
  <si>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</si>
  <si>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</si>
  <si>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</si>
  <si>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</si>
  <si>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</si>
  <si>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</si>
  <si>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</si>
  <si>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</si>
  <si>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</si>
  <si>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</si>
  <si>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</si>
  <si>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</si>
  <si>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</si>
  <si>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</si>
  <si>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</si>
  <si>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</si>
  <si>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</si>
  <si>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</si>
  <si>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</si>
  <si>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</si>
  <si>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</si>
  <si>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</si>
  <si>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</si>
  <si>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</si>
  <si>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</si>
  <si>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</si>
  <si>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</si>
  <si>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</si>
  <si>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</si>
  <si>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</si>
  <si>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</si>
  <si>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</si>
  <si>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</si>
  <si>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</si>
  <si>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</si>
  <si>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</si>
  <si>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</si>
  <si>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</si>
  <si>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</si>
  <si>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</si>
  <si>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</si>
  <si>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</si>
  <si>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</si>
  <si>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</si>
  <si>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</si>
  <si>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</si>
  <si>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</si>
  <si>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</si>
  <si>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</si>
  <si>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</si>
  <si>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</si>
  <si>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</si>
  <si>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</si>
  <si>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</si>
  <si>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</si>
  <si>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</si>
  <si>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</si>
  <si>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</si>
  <si>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</si>
  <si>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</si>
  <si>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</si>
  <si>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</si>
  <si>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</si>
  <si>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</si>
  <si>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</si>
  <si>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</si>
  <si>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</si>
  <si>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</si>
  <si>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</si>
  <si>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</si>
  <si>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</si>
  <si>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</si>
  <si>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</si>
  <si>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</si>
  <si>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</si>
  <si>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</si>
  <si>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</si>
  <si>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</si>
  <si>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</si>
  <si>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</si>
  <si>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</si>
  <si>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</si>
  <si>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</si>
  <si>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</si>
  <si>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</si>
  <si>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</si>
  <si>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</si>
  <si>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</si>
  <si>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</si>
  <si>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</si>
  <si>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</si>
  <si>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</si>
  <si>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</si>
  <si>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</si>
  <si>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</si>
  <si>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</si>
  <si>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</si>
  <si>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</si>
  <si>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</si>
  <si>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</si>
  <si>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</si>
  <si>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</si>
  <si>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</si>
  <si>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</si>
  <si>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</si>
  <si>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</si>
  <si>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</si>
  <si>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</si>
  <si>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</si>
  <si>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</si>
  <si>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</si>
  <si>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</si>
  <si>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</si>
  <si>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</si>
  <si>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</si>
  <si>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</si>
  <si>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</si>
  <si>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</si>
  <si>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</si>
  <si>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</si>
  <si>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</si>
  <si>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</si>
  <si>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</si>
  <si>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</si>
  <si>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</si>
  <si>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</si>
  <si>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</si>
  <si>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</si>
  <si>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</si>
  <si>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</si>
  <si>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</si>
  <si>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</si>
  <si>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</si>
  <si>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</si>
  <si>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</si>
  <si>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</si>
  <si>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</si>
  <si>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</si>
  <si>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</si>
  <si>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</si>
  <si>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</si>
  <si>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</si>
  <si>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</si>
  <si>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</si>
  <si>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</si>
  <si>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</si>
  <si>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</si>
  <si>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</si>
  <si>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</si>
  <si>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</si>
  <si>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</si>
  <si>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</si>
  <si>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</si>
  <si>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</si>
  <si>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</si>
  <si>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</si>
  <si>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</si>
  <si>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</si>
  <si>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</si>
  <si>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</si>
  <si>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</si>
  <si>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</si>
  <si>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</si>
  <si>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</si>
  <si>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</si>
  <si>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</si>
  <si>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</si>
  <si>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</si>
  <si>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</si>
  <si>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</si>
  <si>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</si>
  <si>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</si>
  <si>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</si>
  <si>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</si>
  <si>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</si>
  <si>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</si>
  <si>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</si>
  <si>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</si>
  <si>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</si>
  <si>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</si>
  <si>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</si>
  <si>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</si>
  <si>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</si>
  <si>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</si>
  <si>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</si>
  <si>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</si>
  <si>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</si>
  <si>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</si>
  <si>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</si>
  <si>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</si>
  <si>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</si>
  <si>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</si>
  <si>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</si>
  <si>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</si>
  <si>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</si>
  <si>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</si>
  <si>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</si>
  <si>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</si>
  <si>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</si>
  <si>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</si>
  <si>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</si>
  <si>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</si>
  <si>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</si>
  <si>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</si>
  <si>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</si>
  <si>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</si>
  <si>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</si>
  <si>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</si>
  <si>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</si>
  <si>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</si>
  <si>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</si>
  <si>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</si>
  <si>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</si>
  <si>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</si>
  <si>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</si>
  <si>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</si>
  <si>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</si>
  <si>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</si>
  <si>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</si>
  <si>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</si>
  <si>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</si>
  <si>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</si>
  <si>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</si>
  <si>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</si>
  <si>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</si>
  <si>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</si>
  <si>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</si>
  <si>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</si>
  <si>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</si>
  <si>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</si>
  <si>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</si>
  <si>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</si>
  <si>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</si>
  <si>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</si>
  <si>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</si>
  <si>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</si>
  <si>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</si>
  <si>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</si>
  <si>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</si>
  <si>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</si>
  <si>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</si>
  <si>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</si>
  <si>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</si>
  <si>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</si>
  <si>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</si>
  <si>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</si>
  <si>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</si>
  <si>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</si>
  <si>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</si>
  <si>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</si>
  <si>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</si>
  <si>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</si>
  <si>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</si>
  <si>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</si>
  <si>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</si>
  <si>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</si>
  <si>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</si>
  <si>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</si>
  <si>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</si>
  <si>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</si>
  <si>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</si>
  <si>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</si>
  <si>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</si>
  <si>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</si>
  <si>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</si>
  <si>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</si>
  <si>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</si>
  <si>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</si>
  <si>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</si>
  <si>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</si>
  <si>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</si>
  <si>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</si>
  <si>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</si>
  <si>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</si>
  <si>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</si>
  <si>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</si>
  <si>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</si>
  <si>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</si>
  <si>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</si>
  <si>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</si>
  <si>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</si>
  <si>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</si>
  <si>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</si>
  <si>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</si>
  <si>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</si>
  <si>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</si>
  <si>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</si>
  <si>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</si>
  <si>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</si>
  <si>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</si>
  <si>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</si>
  <si>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</si>
  <si>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</si>
  <si>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</si>
  <si>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</si>
  <si>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</si>
  <si>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</si>
  <si>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</si>
  <si>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</si>
  <si>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</si>
  <si>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</si>
  <si>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</si>
  <si>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</si>
  <si>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</si>
  <si>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</si>
  <si>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</si>
  <si>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</si>
  <si>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</si>
  <si>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</si>
  <si>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</si>
  <si>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</si>
  <si>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</si>
  <si>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</si>
  <si>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</si>
  <si>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</si>
  <si>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</si>
  <si>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</si>
  <si>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</si>
  <si>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</si>
  <si>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</si>
  <si>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</si>
  <si>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</si>
  <si>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</si>
  <si>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</si>
  <si>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</si>
  <si>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</si>
  <si>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</si>
  <si>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</si>
  <si>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</si>
  <si>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</si>
  <si>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</si>
  <si>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</si>
  <si>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</si>
  <si>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</si>
  <si>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</si>
  <si>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</si>
  <si>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</si>
  <si>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</si>
  <si>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</si>
  <si>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</si>
  <si>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</si>
  <si>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</si>
  <si>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</si>
  <si>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</si>
  <si>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</si>
  <si>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</si>
  <si>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</si>
  <si>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</si>
  <si>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</si>
  <si>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</si>
  <si>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</si>
  <si>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</si>
  <si>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</si>
  <si>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</si>
  <si>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</si>
  <si>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</si>
  <si>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</si>
  <si>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</si>
  <si>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</si>
  <si>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</si>
  <si>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</si>
  <si>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</si>
  <si>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</si>
  <si>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</si>
  <si>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</si>
  <si>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</si>
  <si>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</si>
  <si>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</si>
  <si>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</si>
  <si>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</si>
  <si>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</si>
  <si>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</si>
  <si>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</si>
  <si>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</si>
  <si>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</si>
  <si>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</si>
  <si>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</si>
  <si>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</si>
  <si>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</si>
  <si>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</si>
  <si>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</si>
  <si>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</si>
  <si>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</si>
  <si>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</si>
  <si>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</si>
  <si>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</si>
  <si>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</si>
  <si>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</si>
  <si>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</si>
  <si>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</si>
  <si>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</si>
  <si>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</si>
  <si>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</si>
  <si>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</si>
  <si>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</si>
  <si>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</si>
  <si>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</si>
  <si>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</si>
  <si>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</si>
  <si>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</si>
  <si>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</si>
  <si>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</si>
  <si>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</si>
  <si>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</si>
  <si>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</si>
  <si>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</si>
  <si>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</si>
  <si>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</si>
  <si>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</si>
  <si>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</si>
  <si>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</si>
  <si>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</si>
  <si>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</si>
  <si>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</si>
  <si>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</si>
  <si>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</si>
  <si>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</si>
  <si>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</si>
  <si>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</si>
  <si>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</si>
  <si>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</si>
  <si>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</si>
  <si>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</si>
  <si>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</si>
  <si>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</si>
  <si>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</si>
  <si>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</si>
  <si>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</si>
  <si>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</si>
  <si>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</si>
  <si>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</si>
  <si>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</si>
  <si>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</si>
  <si>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</si>
  <si>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</si>
  <si>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</si>
  <si>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</si>
  <si>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</si>
  <si>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</si>
  <si>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</si>
  <si>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</si>
  <si>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</si>
  <si>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</si>
  <si>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</si>
  <si>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</si>
  <si>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</si>
  <si>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</si>
  <si>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</si>
  <si>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</si>
  <si>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</si>
  <si>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</si>
  <si>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</si>
  <si>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</si>
  <si>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</si>
  <si>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</si>
  <si>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</si>
  <si>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</si>
  <si>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</si>
  <si>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</si>
  <si>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</si>
  <si>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</si>
  <si>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</si>
  <si>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</si>
  <si>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</si>
  <si>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</si>
  <si>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</si>
  <si>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</si>
  <si>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</si>
  <si>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</si>
  <si>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</si>
  <si>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</si>
  <si>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</si>
  <si>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</si>
  <si>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</si>
  <si>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</si>
  <si>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</si>
  <si>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</si>
  <si>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</si>
  <si>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</si>
  <si>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</si>
  <si>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</si>
  <si>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</si>
  <si>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</si>
  <si>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</si>
  <si>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</si>
  <si>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</si>
  <si>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</si>
  <si>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</si>
  <si>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</si>
  <si>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</si>
  <si>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</si>
  <si>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</si>
  <si>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</si>
  <si>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</si>
  <si>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</si>
  <si>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</si>
  <si>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</si>
  <si>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</si>
  <si>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</si>
  <si>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</si>
  <si>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</si>
  <si>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</si>
  <si>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</si>
  <si>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</si>
  <si>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</si>
  <si>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</si>
  <si>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</si>
  <si>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</si>
  <si>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</si>
  <si>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</si>
  <si>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</si>
  <si>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</si>
  <si>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</si>
  <si>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</si>
  <si>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</si>
  <si>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</si>
  <si>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</si>
  <si>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</si>
  <si>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</si>
  <si>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</si>
  <si>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</si>
  <si>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</si>
  <si>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</si>
  <si>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</si>
  <si>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</si>
  <si>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</si>
  <si>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</si>
  <si>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</si>
  <si>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</si>
  <si>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</si>
  <si>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</si>
  <si>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</si>
  <si>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</si>
  <si>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</si>
  <si>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</si>
  <si>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</si>
  <si>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</si>
  <si>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</si>
  <si>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</si>
  <si>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</si>
  <si>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</si>
  <si>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</si>
  <si>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</si>
  <si>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</si>
  <si>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</si>
  <si>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</si>
  <si>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</si>
  <si>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</si>
  <si>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</si>
  <si>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</si>
  <si>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</si>
  <si>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</si>
  <si>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</si>
  <si>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</si>
  <si>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</si>
  <si>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</si>
  <si>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</si>
  <si>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</si>
  <si>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</si>
  <si>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</si>
  <si>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</si>
  <si>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</si>
  <si>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</si>
  <si>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</si>
  <si>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</si>
  <si>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</si>
  <si>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</si>
  <si>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</si>
  <si>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</si>
  <si>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</si>
  <si>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</si>
  <si>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</si>
  <si>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</si>
  <si>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</si>
  <si>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</si>
  <si>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</si>
  <si>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</si>
  <si>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</si>
  <si>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</si>
  <si>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</si>
  <si>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</si>
  <si>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</si>
  <si>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</si>
  <si>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</si>
  <si>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</si>
  <si>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</si>
  <si>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</si>
  <si>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</si>
  <si>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</si>
  <si>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</si>
  <si>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</si>
  <si>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</si>
  <si>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</si>
  <si>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</si>
  <si>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</si>
  <si>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</si>
  <si>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</si>
  <si>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</si>
  <si>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</si>
  <si>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</si>
  <si>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</si>
  <si>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</si>
  <si>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</si>
  <si>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</si>
  <si>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</si>
  <si>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</si>
  <si>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</si>
  <si>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</si>
  <si>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</si>
  <si>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</si>
  <si>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</si>
  <si>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</si>
  <si>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</si>
  <si>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</si>
  <si>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</si>
  <si>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</si>
  <si>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</si>
  <si>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</si>
  <si>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</si>
  <si>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</si>
  <si>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</si>
  <si>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</si>
  <si>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</si>
  <si>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</si>
  <si>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</si>
  <si>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</si>
  <si>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</si>
  <si>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</si>
  <si>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</si>
  <si>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</si>
  <si>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</si>
  <si>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</si>
  <si>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</si>
  <si>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</si>
  <si>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</si>
  <si>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</si>
  <si>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</si>
  <si>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</si>
  <si>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</si>
  <si>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</si>
  <si>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</si>
  <si>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</si>
  <si>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</si>
  <si>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</si>
  <si>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</si>
  <si>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</si>
  <si>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</si>
  <si>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</si>
  <si>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</si>
  <si>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</si>
  <si>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</si>
  <si>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</si>
  <si>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</si>
  <si>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</si>
  <si>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</si>
  <si>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</si>
  <si>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</si>
  <si>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</si>
  <si>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</si>
  <si>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</si>
  <si>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</si>
  <si>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</si>
  <si>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</si>
  <si>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</si>
  <si>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</si>
  <si>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</si>
  <si>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</si>
  <si>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</si>
  <si>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</si>
  <si>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</si>
  <si>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</si>
  <si>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</si>
  <si>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</si>
  <si>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</si>
  <si>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</si>
  <si>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</si>
  <si>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</si>
  <si>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</si>
  <si>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</si>
  <si>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</si>
  <si>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</si>
  <si>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</si>
  <si>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</si>
  <si>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</si>
  <si>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</si>
  <si>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</si>
  <si>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</si>
  <si>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</si>
  <si>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</si>
  <si>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</si>
  <si>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</si>
  <si>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</si>
  <si>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</si>
  <si>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</si>
  <si>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</si>
  <si>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</si>
  <si>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</si>
  <si>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</si>
  <si>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</si>
  <si>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</si>
  <si>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</si>
  <si>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</si>
  <si>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</si>
  <si>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</si>
  <si>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</si>
  <si>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</si>
  <si>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</si>
  <si>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</si>
  <si>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</si>
  <si>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</si>
  <si>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</si>
  <si>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</si>
  <si>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</si>
  <si>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</si>
  <si>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</si>
  <si>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</si>
  <si>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</si>
  <si>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</si>
  <si>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</si>
  <si>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</si>
  <si>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</si>
  <si>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</si>
  <si>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</si>
  <si>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</si>
  <si>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</si>
  <si>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</si>
  <si>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</si>
  <si>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</si>
  <si>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</si>
  <si>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</si>
  <si>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</si>
  <si>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</si>
  <si>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</si>
  <si>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</si>
  <si>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</si>
  <si>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</si>
  <si>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</si>
  <si>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</si>
  <si>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</si>
  <si>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</si>
  <si>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</si>
  <si>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</si>
  <si>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</si>
  <si>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</si>
  <si>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</si>
  <si>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</si>
  <si>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</si>
  <si>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</si>
  <si>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</si>
  <si>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</si>
  <si>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</si>
  <si>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</si>
  <si>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</si>
  <si>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</si>
  <si>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</si>
  <si>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</si>
  <si>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</si>
  <si>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</si>
  <si>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</si>
  <si>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</si>
  <si>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</si>
  <si>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</si>
  <si>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</si>
  <si>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</si>
  <si>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</si>
  <si>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</si>
  <si>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</si>
  <si>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</si>
  <si>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</si>
  <si>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</si>
  <si>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</si>
  <si>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</si>
  <si>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</si>
  <si>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</si>
  <si>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</si>
  <si>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</si>
  <si>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</si>
  <si>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</si>
  <si>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</si>
  <si>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</si>
  <si>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</si>
  <si>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</si>
  <si>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</si>
  <si>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</si>
  <si>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</si>
  <si>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</si>
  <si>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</si>
  <si>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</si>
  <si>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</si>
  <si>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</si>
  <si>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</si>
  <si>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</si>
  <si>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</si>
  <si>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</si>
  <si>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</si>
  <si>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</si>
  <si>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</si>
  <si>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</si>
  <si>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</si>
  <si>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</si>
  <si>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</si>
  <si>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</si>
  <si>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</si>
  <si>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</si>
  <si>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</si>
  <si>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</si>
  <si>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</si>
  <si>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</si>
  <si>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</si>
  <si>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</si>
  <si>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</si>
  <si>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</si>
  <si>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</si>
  <si>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</si>
  <si>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</si>
  <si>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</si>
  <si>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</si>
  <si>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</si>
  <si>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</si>
  <si>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</si>
  <si>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</si>
  <si>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</si>
  <si>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</si>
  <si>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</si>
  <si>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</si>
  <si>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</si>
  <si>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</si>
  <si>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</si>
  <si>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</si>
  <si>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</si>
  <si>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</si>
  <si>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</si>
  <si>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</si>
  <si>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</si>
  <si>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</si>
  <si>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</si>
  <si>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</si>
  <si>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</si>
  <si>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</si>
  <si>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</si>
  <si>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</si>
  <si>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</si>
  <si>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</si>
  <si>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</si>
  <si>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</si>
  <si>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</si>
  <si>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</si>
  <si>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</si>
  <si>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</si>
  <si>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</si>
  <si>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</si>
  <si>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</si>
  <si>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</si>
  <si>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</si>
  <si>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</si>
  <si>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</si>
  <si>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</si>
  <si>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</si>
  <si>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</si>
  <si>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</si>
  <si>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</si>
  <si>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</si>
  <si>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</si>
  <si>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</si>
  <si>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</si>
  <si>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</si>
  <si>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</si>
  <si>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</si>
  <si>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</si>
  <si>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</si>
  <si>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</si>
  <si>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</si>
  <si>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</si>
  <si>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</si>
  <si>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</si>
  <si>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</si>
  <si>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</si>
  <si>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</si>
  <si>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</si>
  <si>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</si>
  <si>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</si>
  <si>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</si>
  <si>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</si>
  <si>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</si>
  <si>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</si>
  <si>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</si>
  <si>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</si>
  <si>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</si>
  <si>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</si>
  <si>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</si>
  <si>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</si>
  <si>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</si>
  <si>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</si>
  <si>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</si>
  <si>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</si>
  <si>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</si>
  <si>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</si>
  <si>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</si>
  <si>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</si>
  <si>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</si>
  <si>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</si>
  <si>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</si>
  <si>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</si>
  <si>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</si>
  <si>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</si>
  <si>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</si>
  <si>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</si>
  <si>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</si>
  <si>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</si>
  <si>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</si>
  <si>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</si>
  <si>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</si>
  <si>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</si>
  <si>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</si>
  <si>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</si>
  <si>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</si>
  <si>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</si>
  <si>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</si>
  <si>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</si>
  <si>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</si>
  <si>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</si>
  <si>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</si>
  <si>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</si>
  <si>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</si>
  <si>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</si>
  <si>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</si>
  <si>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</si>
  <si>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</si>
  <si>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</si>
  <si>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</si>
  <si>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</si>
  <si>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</si>
  <si>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</si>
  <si>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</si>
  <si>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</si>
  <si>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</si>
  <si>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</si>
  <si>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</si>
  <si>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</si>
  <si>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</si>
  <si>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</si>
  <si>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</si>
  <si>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</si>
  <si>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</si>
  <si>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</si>
  <si>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</si>
  <si>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</si>
  <si>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</si>
  <si>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</si>
  <si>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</si>
  <si>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</si>
  <si>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</si>
  <si>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</si>
  <si>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</si>
  <si>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</si>
  <si>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</si>
  <si>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</si>
  <si>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</si>
  <si>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</si>
  <si>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</si>
  <si>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</si>
  <si>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</si>
  <si>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</si>
  <si>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</si>
  <si>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</si>
  <si>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</si>
  <si>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</si>
  <si>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</si>
  <si>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</si>
  <si>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</si>
  <si>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</si>
  <si>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</si>
  <si>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</si>
  <si>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</si>
  <si>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</si>
  <si>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</si>
  <si>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</si>
  <si>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</si>
  <si>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</si>
  <si>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</si>
  <si>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</si>
  <si>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</si>
  <si>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</si>
  <si>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</si>
  <si>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</si>
  <si>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</si>
  <si>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</si>
  <si>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</si>
  <si>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</si>
  <si>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</si>
  <si>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</si>
  <si>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</si>
  <si>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</si>
  <si>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</si>
  <si>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</si>
  <si>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</si>
  <si>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</si>
  <si>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</si>
  <si>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</si>
  <si>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</si>
  <si>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</si>
  <si>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</si>
  <si>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</si>
  <si>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</si>
  <si>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</si>
  <si>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</si>
  <si>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</si>
  <si>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</si>
  <si>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</si>
  <si>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</si>
  <si>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</si>
  <si>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</si>
  <si>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</si>
  <si>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</si>
  <si>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</si>
  <si>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</si>
  <si>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</si>
  <si>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</si>
  <si>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</si>
  <si>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</si>
  <si>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</si>
  <si>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</si>
  <si>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</si>
  <si>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</si>
  <si>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</si>
  <si>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</si>
  <si>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</si>
  <si>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</si>
  <si>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</si>
  <si>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</si>
  <si>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</si>
  <si>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</si>
  <si>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</si>
  <si>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</si>
  <si>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</si>
  <si>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</si>
  <si>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</si>
  <si>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</si>
  <si>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</si>
  <si>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</si>
  <si>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</si>
  <si>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</si>
  <si>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</si>
  <si>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</si>
  <si>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</si>
  <si>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</si>
  <si>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</si>
  <si>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</si>
  <si>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</si>
  <si>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</si>
  <si>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</si>
  <si>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</si>
  <si>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</si>
  <si>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</si>
  <si>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</si>
  <si>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</si>
  <si>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</si>
  <si>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</si>
  <si>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</si>
  <si>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</si>
  <si>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</si>
  <si>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</si>
  <si>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</si>
  <si>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</si>
  <si>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</si>
  <si>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</si>
  <si>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</si>
  <si>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</si>
  <si>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</si>
  <si>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</si>
  <si>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</si>
  <si>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</si>
  <si>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</si>
  <si>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</si>
  <si>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</si>
  <si>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</si>
  <si>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</si>
  <si>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</si>
  <si>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</si>
  <si>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</si>
  <si>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</si>
  <si>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</si>
  <si>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</si>
  <si>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</si>
  <si>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</si>
  <si>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</si>
  <si>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</si>
  <si>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</si>
  <si>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</si>
  <si>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</si>
  <si>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</si>
  <si>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</si>
  <si>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</si>
  <si>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</si>
  <si>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</si>
  <si>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</si>
  <si>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</si>
  <si>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</si>
  <si>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</si>
  <si>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</si>
  <si>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</si>
  <si>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</si>
  <si>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</si>
  <si>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</si>
  <si>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</si>
  <si>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</si>
  <si>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</si>
  <si>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</si>
  <si>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</si>
  <si>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</si>
  <si>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</si>
  <si>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</si>
  <si>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</si>
  <si>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</si>
  <si>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</si>
  <si>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</si>
  <si>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</si>
  <si>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</si>
  <si>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</si>
  <si>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</si>
  <si>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</si>
  <si>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</si>
  <si>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</si>
  <si>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</si>
  <si>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</si>
  <si>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</si>
  <si>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</si>
  <si>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</si>
  <si>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</si>
  <si>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</si>
  <si>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</si>
  <si>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</si>
  <si>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</si>
  <si>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</si>
  <si>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</si>
  <si>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</si>
  <si>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</si>
  <si>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</si>
  <si>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</si>
  <si>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</si>
  <si>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</si>
  <si>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</si>
  <si>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</si>
  <si>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</si>
  <si>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</si>
  <si>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</si>
  <si>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</si>
  <si>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</si>
  <si>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</si>
  <si>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</si>
  <si>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</si>
  <si>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</si>
  <si>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</si>
  <si>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</si>
  <si>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</si>
  <si>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</si>
  <si>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</si>
  <si>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</si>
  <si>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</si>
  <si>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</si>
  <si>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</si>
  <si>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</si>
  <si>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</si>
  <si>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</si>
  <si>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</si>
  <si>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</si>
  <si>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</si>
  <si>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</si>
  <si>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</si>
  <si>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</si>
  <si>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</si>
  <si>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</si>
  <si>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</si>
  <si>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</si>
  <si>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</si>
  <si>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</si>
  <si>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</si>
  <si>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</si>
  <si>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</si>
  <si>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</si>
  <si>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</si>
  <si>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</si>
  <si>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</si>
  <si>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</si>
  <si>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</si>
  <si>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</si>
  <si>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</si>
  <si>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</si>
  <si>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</si>
  <si>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</si>
  <si>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</si>
  <si>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</si>
  <si>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</si>
  <si>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</si>
  <si>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</si>
  <si>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</si>
  <si>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</si>
  <si>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</si>
  <si>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</si>
  <si>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</si>
  <si>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</si>
  <si>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</si>
  <si>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</si>
  <si>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</si>
  <si>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</si>
  <si>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</si>
  <si>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</si>
  <si>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</si>
  <si>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</si>
  <si>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</si>
  <si>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</si>
  <si>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</si>
  <si>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</si>
  <si>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</si>
  <si>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</si>
  <si>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</si>
  <si>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</si>
  <si>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</si>
  <si>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</si>
  <si>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</si>
  <si>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</si>
  <si>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</si>
  <si>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</si>
  <si>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</si>
  <si>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</si>
  <si>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</si>
  <si>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</si>
  <si>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</si>
  <si>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</si>
  <si>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</si>
  <si>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</si>
  <si>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</si>
  <si>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</si>
  <si>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</si>
  <si>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</si>
  <si>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</si>
  <si>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</si>
  <si>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</si>
  <si>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</si>
  <si>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</si>
  <si>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</si>
  <si>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</si>
  <si>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</si>
  <si>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</si>
  <si>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</si>
  <si>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</si>
  <si>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</si>
  <si>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</si>
  <si>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</si>
  <si>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</si>
  <si>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</si>
  <si>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</si>
  <si>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</si>
  <si>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</si>
  <si>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</si>
  <si>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</si>
  <si>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</si>
  <si>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</si>
  <si>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</si>
  <si>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</si>
  <si>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</si>
  <si>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</si>
  <si>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</si>
  <si>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</si>
  <si>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</si>
  <si>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</si>
  <si>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</si>
  <si>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</si>
  <si>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</si>
  <si>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</si>
  <si>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</si>
  <si>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</si>
  <si>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</si>
  <si>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</si>
  <si>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</si>
  <si>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</si>
  <si>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</si>
  <si>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</si>
  <si>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</si>
  <si>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</si>
  <si>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</si>
  <si>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</si>
  <si>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</si>
  <si>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</si>
  <si>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</si>
  <si>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</si>
  <si>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</si>
  <si>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</si>
  <si>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</si>
  <si>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</si>
  <si>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</si>
  <si>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</si>
  <si>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</si>
  <si>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</si>
  <si>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</si>
  <si>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</si>
  <si>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</si>
  <si>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</si>
  <si>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</si>
  <si>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</si>
  <si>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</si>
  <si>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</si>
  <si>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</si>
  <si>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</si>
  <si>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</si>
  <si>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</si>
  <si>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</si>
  <si>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</si>
  <si>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</si>
  <si>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</si>
  <si>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</si>
  <si>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</si>
  <si>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</si>
  <si>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</si>
  <si>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</si>
  <si>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</si>
  <si>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</si>
  <si>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</si>
  <si>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</si>
  <si>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</si>
  <si>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</si>
  <si>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</si>
  <si>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</si>
  <si>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</si>
  <si>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</si>
  <si>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</si>
  <si>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</si>
  <si>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</si>
  <si>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</si>
  <si>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</si>
  <si>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</si>
  <si>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</si>
  <si>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</si>
  <si>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</si>
  <si>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</si>
  <si>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</si>
  <si>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</si>
  <si>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</si>
  <si>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</si>
  <si>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</si>
  <si>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</si>
  <si>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</si>
  <si>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</si>
  <si>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</si>
  <si>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</si>
  <si>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</si>
  <si>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</si>
  <si>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</si>
  <si>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</si>
  <si>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</si>
  <si>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</si>
  <si>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</si>
  <si>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</si>
  <si>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</si>
  <si>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</si>
  <si>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</si>
  <si>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</si>
  <si>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</si>
  <si>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</si>
  <si>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</si>
  <si>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</si>
  <si>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</si>
  <si>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</si>
  <si>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</si>
  <si>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</si>
  <si>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</si>
  <si>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</si>
  <si>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</si>
  <si>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</si>
  <si>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</si>
  <si>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</si>
  <si>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</si>
  <si>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</si>
  <si>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</si>
  <si>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</si>
  <si>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</si>
  <si>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</si>
  <si>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</si>
  <si>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</si>
  <si>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</si>
  <si>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</si>
  <si>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</si>
  <si>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</si>
  <si>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</si>
  <si>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</si>
  <si>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</si>
  <si>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</si>
  <si>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</si>
  <si>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</si>
  <si>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</si>
  <si>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</si>
  <si>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</si>
  <si>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</si>
  <si>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</si>
  <si>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</si>
  <si>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</si>
  <si>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</si>
  <si>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</si>
  <si>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</si>
  <si>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</si>
  <si>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</si>
  <si>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</si>
  <si>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</si>
  <si>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</si>
  <si>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</si>
  <si>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</si>
  <si>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</si>
  <si>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</si>
  <si>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</si>
  <si>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</si>
  <si>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</si>
  <si>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</si>
  <si>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</si>
  <si>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</si>
  <si>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</si>
  <si>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</si>
  <si>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</si>
  <si>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</si>
  <si>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</si>
  <si>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</si>
  <si>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</si>
  <si>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</si>
  <si>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</si>
  <si>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</si>
  <si>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</si>
  <si>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</si>
  <si>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</si>
  <si>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</si>
  <si>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</si>
  <si>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</si>
  <si>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</si>
  <si>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</si>
  <si>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</si>
  <si>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</si>
  <si>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</si>
  <si>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</si>
  <si>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</si>
  <si>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</si>
  <si>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</si>
  <si>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</si>
  <si>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</si>
  <si>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</si>
  <si>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</si>
  <si>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</si>
  <si>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</si>
  <si>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</si>
  <si>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</si>
  <si>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</si>
  <si>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</si>
  <si>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</si>
  <si>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</si>
  <si>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</si>
  <si>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</si>
  <si>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</si>
  <si>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</si>
  <si>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</si>
  <si>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</si>
  <si>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</si>
  <si>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</si>
  <si>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</si>
  <si>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</si>
  <si>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</si>
  <si>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</si>
  <si>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</si>
  <si>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</si>
  <si>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</si>
  <si>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</si>
  <si>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</si>
  <si>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</si>
  <si>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</si>
  <si>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</si>
  <si>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</si>
  <si>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</si>
  <si>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</si>
  <si>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</si>
  <si>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</si>
  <si>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</si>
  <si>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</si>
  <si>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</si>
  <si>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</si>
  <si>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</si>
  <si>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</si>
  <si>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</si>
  <si>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</si>
  <si>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</si>
  <si>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</si>
  <si>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</si>
  <si>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</si>
  <si>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</si>
  <si>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</si>
  <si>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</si>
  <si>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</si>
  <si>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</si>
  <si>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</si>
  <si>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</si>
  <si>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</si>
  <si>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</si>
  <si>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</si>
  <si>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</si>
  <si>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</si>
  <si>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</si>
  <si>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</si>
  <si>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</si>
  <si>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</si>
  <si>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</si>
  <si>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</si>
  <si>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</si>
  <si>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</si>
  <si>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</si>
  <si>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</si>
  <si>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</si>
  <si>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</si>
  <si>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</si>
  <si>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</si>
  <si>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</si>
  <si>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</si>
  <si>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</si>
  <si>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</si>
  <si>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</si>
  <si>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</si>
  <si>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</si>
  <si>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</si>
  <si>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</si>
  <si>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</si>
  <si>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</si>
  <si>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</si>
  <si>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</si>
  <si>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</si>
  <si>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</si>
  <si>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</si>
  <si>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</si>
  <si>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</si>
  <si>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</si>
  <si>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</si>
  <si>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</si>
  <si>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</si>
  <si>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</si>
  <si>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</si>
  <si>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</si>
  <si>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</si>
  <si>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</si>
  <si>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</si>
  <si>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</si>
  <si>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</si>
  <si>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</si>
  <si>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</si>
  <si>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</si>
  <si>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</si>
  <si>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</si>
  <si>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</si>
  <si>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</si>
  <si>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</si>
  <si>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</si>
  <si>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</si>
  <si>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</si>
  <si>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</si>
  <si>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</si>
  <si>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</si>
  <si>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</si>
  <si>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</si>
  <si>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</si>
  <si>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</si>
  <si>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</si>
  <si>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</si>
  <si>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</si>
  <si>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</si>
  <si>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</si>
  <si>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</si>
  <si>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</si>
  <si>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</si>
  <si>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</si>
  <si>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</si>
  <si>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</si>
  <si>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</si>
  <si>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</si>
  <si>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</si>
  <si>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</si>
  <si>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</si>
  <si>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</si>
  <si>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</si>
  <si>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</si>
  <si>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</si>
  <si>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</si>
  <si>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</si>
  <si>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</si>
  <si>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</si>
  <si>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</si>
  <si>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</si>
  <si>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</si>
  <si>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</si>
  <si>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</si>
  <si>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</si>
  <si>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</si>
  <si>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</si>
  <si>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</si>
  <si>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</si>
  <si>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</si>
  <si>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</si>
  <si>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</si>
  <si>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</si>
  <si>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</si>
  <si>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</si>
  <si>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</si>
  <si>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</si>
  <si>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</si>
  <si>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</si>
  <si>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</si>
  <si>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</si>
  <si>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</si>
  <si>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</si>
  <si>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</si>
  <si>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</si>
  <si>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</si>
  <si>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</si>
  <si>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</si>
  <si>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</si>
  <si>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</si>
  <si>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</si>
  <si>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</si>
  <si>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</si>
  <si>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</si>
  <si>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</si>
  <si>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</si>
  <si>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</si>
  <si>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</si>
  <si>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</si>
  <si>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</si>
  <si>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</si>
  <si>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</si>
  <si>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</si>
  <si>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</si>
  <si>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</si>
  <si>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</si>
  <si>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</si>
  <si>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</si>
  <si>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</si>
  <si>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</si>
  <si>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</si>
  <si>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</si>
  <si>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</si>
  <si>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</si>
  <si>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</si>
  <si>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</si>
  <si>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</si>
  <si>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</si>
  <si>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</si>
  <si>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</si>
  <si>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</si>
  <si>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</si>
  <si>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</si>
  <si>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</si>
  <si>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</si>
  <si>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</si>
  <si>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</si>
  <si>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</si>
  <si>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</si>
  <si>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</si>
  <si>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</si>
  <si>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</si>
  <si>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</si>
  <si>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</si>
  <si>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</si>
  <si>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</si>
  <si>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</si>
  <si>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</si>
  <si>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</si>
  <si>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</si>
  <si>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</si>
  <si>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</si>
  <si>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</si>
  <si>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</si>
  <si>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</si>
  <si>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</si>
  <si>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</si>
  <si>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</si>
  <si>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</si>
  <si>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</si>
  <si>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</si>
  <si>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</si>
  <si>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</si>
  <si>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</si>
  <si>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</si>
  <si>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</si>
  <si>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</si>
  <si>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</si>
  <si>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</si>
  <si>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</si>
  <si>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</si>
  <si>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</si>
  <si>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</si>
  <si>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</si>
  <si>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</si>
  <si>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</si>
  <si>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</si>
  <si>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</si>
  <si>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</si>
  <si>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</si>
  <si>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</si>
  <si>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</si>
  <si>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</si>
  <si>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</si>
  <si>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</si>
  <si>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</si>
  <si>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</si>
  <si>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</si>
  <si>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</si>
  <si>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</si>
  <si>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</si>
  <si>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</si>
  <si>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</si>
  <si>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</si>
  <si>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</si>
  <si>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</si>
  <si>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</si>
  <si>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</si>
  <si>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</si>
  <si>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</si>
  <si>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</si>
  <si>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</si>
  <si>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</si>
  <si>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</si>
  <si>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</si>
  <si>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</si>
  <si>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</si>
  <si>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</si>
  <si>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</si>
  <si>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</si>
  <si>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</si>
  <si>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</si>
  <si>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</si>
  <si>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</si>
  <si>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</si>
  <si>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</si>
  <si>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</si>
  <si>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</si>
  <si>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</si>
  <si>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</si>
  <si>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</si>
  <si>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</si>
  <si>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</si>
  <si>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</si>
  <si>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</si>
  <si>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</si>
  <si>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</si>
  <si>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</si>
  <si>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</si>
  <si>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</si>
  <si>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</si>
  <si>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</si>
  <si>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</si>
  <si>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</si>
  <si>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</si>
  <si>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</si>
  <si>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</si>
  <si>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</si>
  <si>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</si>
  <si>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</si>
  <si>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</si>
  <si>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</si>
  <si>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</si>
  <si>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</si>
  <si>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</si>
  <si>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</si>
  <si>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</si>
  <si>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</si>
  <si>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</si>
  <si>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</si>
  <si>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</si>
  <si>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</si>
  <si>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</si>
  <si>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</si>
  <si>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</si>
  <si>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</si>
  <si>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</si>
  <si>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</si>
  <si>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</si>
  <si>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</si>
  <si>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</si>
  <si>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</si>
  <si>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</si>
  <si>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</si>
  <si>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</si>
  <si>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</si>
  <si>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</si>
  <si>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</si>
  <si>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</si>
  <si>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</si>
  <si>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</si>
  <si>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</si>
  <si>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</si>
  <si>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</si>
  <si>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</si>
  <si>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</si>
  <si>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</si>
  <si>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</si>
  <si>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</si>
  <si>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</si>
  <si>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</si>
  <si>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</si>
  <si>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</si>
  <si>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</si>
  <si>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</si>
  <si>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</si>
  <si>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</si>
  <si>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</si>
  <si>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</si>
  <si>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</si>
  <si>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</si>
  <si>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</si>
  <si>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</si>
  <si>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</si>
  <si>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</si>
  <si>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</si>
  <si>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</si>
  <si>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</si>
  <si>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</si>
  <si>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</si>
  <si>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</si>
  <si>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</si>
  <si>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</si>
  <si>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</si>
  <si>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</si>
  <si>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</si>
  <si>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</si>
  <si>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</si>
  <si>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</si>
  <si>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</si>
  <si>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</si>
  <si>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</si>
  <si>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</si>
  <si>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</si>
  <si>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</si>
  <si>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</si>
  <si>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</si>
  <si>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</si>
  <si>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</si>
  <si>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</si>
  <si>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</si>
  <si>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</si>
  <si>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</si>
  <si>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</si>
  <si>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</si>
  <si>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</si>
  <si>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</si>
  <si>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</si>
  <si>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</si>
  <si>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</si>
  <si>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</si>
  <si>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</si>
  <si>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</si>
  <si>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</si>
  <si>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</si>
  <si>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</si>
  <si>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</si>
  <si>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</si>
  <si>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</si>
  <si>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</si>
  <si>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</si>
  <si>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</si>
  <si>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</si>
  <si>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</si>
  <si>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</si>
  <si>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</si>
  <si>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</si>
  <si>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</si>
  <si>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</si>
  <si>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</si>
  <si>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</si>
  <si>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</si>
  <si>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</si>
  <si>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</si>
  <si>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</si>
  <si>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</si>
  <si>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</si>
  <si>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</si>
  <si>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</si>
  <si>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</si>
  <si>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</si>
  <si>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</si>
  <si>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</si>
  <si>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</si>
  <si>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</si>
  <si>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</si>
  <si>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</si>
  <si>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</si>
  <si>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</si>
  <si>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</si>
  <si>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</si>
  <si>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</si>
  <si>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</si>
  <si>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</si>
  <si>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</si>
  <si>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</si>
  <si>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</si>
  <si>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</si>
  <si>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</si>
  <si>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</si>
  <si>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</si>
  <si>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</si>
  <si>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</si>
  <si>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</si>
  <si>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</si>
  <si>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</si>
  <si>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</si>
  <si>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</si>
  <si>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</si>
  <si>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</si>
  <si>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</si>
  <si>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</si>
  <si>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</si>
  <si>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</si>
  <si>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</si>
  <si>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</si>
  <si>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</si>
  <si>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</si>
  <si>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</si>
  <si>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</si>
  <si>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</si>
  <si>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</si>
  <si>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</si>
  <si>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</si>
  <si>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</si>
  <si>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</si>
  <si>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</si>
  <si>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</si>
  <si>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</si>
  <si>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</si>
  <si>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</si>
  <si>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</si>
  <si>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</si>
  <si>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</si>
  <si>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</si>
  <si>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</si>
  <si>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</si>
  <si>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</si>
  <si>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</si>
  <si>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</si>
  <si>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</si>
  <si>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</si>
  <si>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</si>
  <si>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</si>
  <si>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</si>
  <si>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</si>
  <si>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</si>
  <si>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</si>
  <si>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</si>
  <si>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</si>
  <si>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</si>
  <si>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</si>
  <si>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</si>
  <si>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</si>
  <si>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</si>
  <si>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</si>
  <si>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</si>
  <si>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</si>
  <si>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</si>
  <si>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</si>
  <si>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</si>
  <si>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</si>
  <si>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</si>
  <si>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</si>
  <si>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</si>
  <si>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</si>
  <si>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</si>
  <si>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</si>
  <si>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</si>
  <si>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</si>
  <si>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</si>
  <si>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</si>
  <si>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</si>
  <si>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</si>
  <si>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</si>
  <si>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</si>
  <si>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</si>
  <si>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</si>
  <si>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</si>
  <si>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</si>
  <si>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</si>
  <si>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</si>
  <si>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</si>
  <si>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</si>
  <si>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</si>
  <si>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</si>
  <si>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</si>
  <si>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</si>
  <si>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</si>
  <si>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</si>
  <si>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</si>
  <si>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</si>
  <si>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</si>
  <si>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</si>
  <si>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</si>
  <si>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</si>
  <si>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</si>
  <si>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</si>
  <si>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</si>
  <si>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</si>
  <si>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</si>
  <si>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</si>
  <si>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</si>
  <si>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</si>
  <si>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</si>
  <si>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</si>
  <si>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</si>
  <si>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</si>
  <si>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</si>
  <si>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</si>
  <si>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</si>
  <si>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</si>
  <si>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</si>
  <si>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</si>
  <si>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</si>
  <si>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</si>
  <si>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</si>
  <si>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</si>
  <si>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</si>
  <si>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</si>
  <si>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</si>
  <si>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</si>
  <si>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</si>
  <si>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</si>
  <si>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</si>
  <si>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</si>
  <si>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</si>
  <si>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</si>
  <si>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</si>
  <si>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</si>
  <si>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</si>
  <si>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</si>
  <si>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</si>
  <si>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</si>
  <si>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</si>
  <si>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</si>
  <si>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</si>
  <si>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</si>
  <si>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</si>
  <si>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</si>
  <si>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</si>
  <si>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</si>
  <si>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</si>
  <si>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</si>
  <si>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</si>
  <si>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</si>
  <si>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</si>
  <si>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</si>
  <si>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</si>
  <si>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</si>
  <si>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</si>
  <si>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</si>
  <si>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</si>
  <si>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</si>
  <si>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</si>
  <si>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</si>
  <si>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</si>
  <si>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</si>
  <si>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</si>
  <si>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</si>
  <si>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</si>
  <si>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</si>
  <si>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</si>
  <si>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</si>
  <si>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</si>
  <si>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</si>
  <si>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</si>
  <si>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</si>
  <si>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</si>
  <si>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</si>
  <si>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</si>
  <si>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</si>
  <si>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</si>
  <si>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</si>
  <si>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</si>
  <si>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</si>
  <si>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</si>
  <si>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</si>
  <si>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</si>
  <si>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</si>
  <si>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</si>
  <si>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</si>
  <si>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</si>
  <si>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</si>
  <si>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</si>
  <si>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</si>
  <si>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</si>
  <si>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</si>
  <si>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</si>
  <si>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</si>
  <si>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</si>
  <si>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</si>
  <si>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</si>
  <si>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</si>
  <si>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</si>
  <si>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</si>
  <si>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</si>
  <si>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</si>
  <si>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</si>
  <si>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</si>
  <si>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</si>
  <si>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</si>
  <si>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</si>
  <si>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</si>
  <si>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</si>
  <si>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</si>
  <si>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</si>
  <si>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</si>
  <si>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</si>
  <si>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</si>
  <si>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</si>
  <si>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</si>
  <si>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</si>
  <si>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</si>
  <si>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</si>
  <si>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</si>
  <si>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</si>
  <si>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</si>
  <si>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</si>
  <si>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</si>
  <si>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</si>
  <si>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</si>
  <si>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</si>
  <si>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</si>
  <si>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</si>
  <si>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</si>
  <si>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</si>
  <si>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</si>
  <si>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</si>
  <si>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</si>
  <si>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</si>
  <si>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</si>
  <si>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</si>
  <si>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</si>
  <si>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</si>
  <si>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</si>
  <si>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</si>
  <si>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</si>
  <si>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</si>
  <si>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</si>
  <si>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</si>
  <si>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</si>
  <si>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</si>
  <si>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</si>
  <si>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</si>
  <si>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</si>
  <si>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</si>
  <si>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</si>
  <si>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</si>
  <si>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</si>
  <si>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</si>
  <si>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</si>
  <si>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</si>
  <si>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</si>
  <si>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</si>
  <si>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</si>
  <si>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</si>
  <si>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</si>
  <si>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</si>
  <si>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</si>
  <si>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</si>
  <si>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</si>
  <si>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</si>
  <si>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</si>
  <si>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</si>
  <si>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</si>
  <si>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</si>
  <si>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</si>
  <si>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</si>
  <si>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</si>
  <si>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</si>
  <si>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</si>
  <si>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</si>
  <si>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</si>
  <si>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</si>
  <si>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</si>
  <si>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</si>
  <si>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</si>
  <si>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</si>
  <si>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</si>
  <si>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</si>
  <si>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</si>
  <si>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</si>
  <si>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</si>
  <si>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</si>
  <si>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</si>
  <si>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</si>
  <si>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</si>
  <si>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</si>
  <si>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</si>
  <si>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</si>
  <si>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</si>
  <si>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</si>
  <si>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</si>
  <si>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</si>
  <si>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</si>
  <si>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</si>
  <si>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</si>
  <si>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</si>
  <si>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</si>
  <si>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</si>
  <si>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</si>
  <si>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</si>
  <si>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</si>
  <si>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</si>
  <si>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</si>
  <si>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</si>
  <si>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</si>
  <si>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</si>
  <si>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</si>
  <si>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</si>
  <si>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</si>
  <si>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</si>
  <si>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</si>
  <si>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</si>
  <si>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</si>
  <si>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</si>
  <si>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</si>
  <si>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</si>
  <si>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</si>
  <si>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</si>
  <si>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</si>
  <si>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</si>
  <si>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</si>
  <si>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</si>
  <si>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</si>
  <si>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</si>
  <si>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</si>
  <si>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</si>
  <si>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</si>
  <si>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</si>
  <si>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</si>
  <si>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</si>
  <si>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</si>
  <si>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</si>
  <si>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</si>
  <si>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</si>
  <si>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</si>
  <si>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</si>
  <si>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</si>
  <si>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</si>
  <si>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</si>
  <si>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</si>
  <si>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</si>
  <si>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</si>
  <si>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</si>
  <si>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</si>
  <si>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</si>
  <si>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</si>
  <si>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</si>
  <si>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</si>
  <si>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</si>
  <si>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</si>
  <si>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</si>
  <si>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</si>
  <si>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</si>
  <si>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</si>
  <si>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</si>
  <si>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</si>
  <si>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</si>
  <si>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</si>
  <si>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</si>
  <si>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</si>
  <si>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</si>
  <si>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</si>
  <si>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</si>
  <si>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</si>
  <si>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</si>
  <si>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</si>
  <si>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</si>
  <si>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</si>
  <si>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</si>
  <si>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</si>
  <si>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</si>
  <si>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</si>
  <si>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</si>
  <si>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</si>
  <si>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</si>
  <si>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</si>
  <si>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</si>
  <si>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</si>
  <si>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</si>
  <si>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</si>
  <si>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</si>
  <si>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</si>
  <si>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</si>
  <si>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</si>
  <si>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</si>
  <si>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</si>
  <si>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</si>
  <si>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</si>
  <si>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</si>
  <si>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</si>
  <si>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</si>
  <si>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</si>
  <si>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</si>
  <si>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</si>
  <si>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</si>
  <si>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</si>
  <si>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</si>
  <si>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</si>
  <si>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</si>
  <si>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</si>
  <si>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</si>
  <si>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</si>
  <si>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</si>
  <si>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</si>
  <si>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</si>
  <si>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</si>
  <si>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</si>
  <si>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</si>
  <si>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</si>
  <si>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</si>
  <si>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</si>
  <si>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</si>
  <si>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</si>
  <si>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</si>
  <si>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</si>
  <si>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</si>
  <si>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</si>
  <si>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</si>
  <si>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</si>
  <si>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</si>
  <si>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</si>
  <si>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</si>
  <si>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</si>
  <si>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</si>
  <si>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</si>
  <si>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</si>
  <si>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</si>
  <si>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</si>
  <si>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</si>
  <si>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</si>
  <si>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</si>
  <si>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</si>
  <si>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</si>
  <si>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</si>
  <si>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</si>
  <si>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</si>
  <si>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</si>
  <si>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</si>
  <si>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</si>
  <si>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</si>
  <si>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</si>
  <si>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</si>
  <si>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</si>
  <si>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</si>
  <si>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</si>
  <si>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</si>
  <si>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</si>
  <si>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</si>
  <si>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</si>
  <si>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</si>
  <si>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</si>
  <si>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</si>
  <si>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</si>
  <si>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</si>
  <si>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</si>
  <si>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</si>
  <si>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</si>
  <si>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</si>
  <si>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</si>
  <si>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</si>
  <si>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</si>
  <si>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</si>
  <si>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</si>
  <si>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</si>
  <si>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</si>
  <si>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</si>
  <si>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</si>
  <si>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</si>
  <si>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</si>
  <si>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</si>
  <si>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</si>
  <si>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</si>
  <si>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</si>
  <si>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</si>
  <si>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</si>
  <si>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</si>
  <si>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</si>
  <si>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</si>
  <si>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</si>
  <si>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</si>
  <si>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</si>
  <si>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</si>
  <si>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</si>
  <si>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</si>
  <si>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</si>
  <si>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</si>
  <si>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</si>
  <si>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</si>
  <si>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</si>
  <si>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</si>
  <si>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</si>
  <si>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</si>
  <si>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</si>
  <si>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</si>
  <si>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</si>
  <si>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</si>
  <si>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</si>
  <si>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</si>
  <si>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</si>
  <si>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</si>
  <si>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</si>
  <si>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</si>
  <si>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</si>
  <si>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</si>
  <si>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</si>
  <si>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</si>
  <si>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</si>
  <si>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</si>
  <si>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</si>
  <si>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</si>
  <si>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</si>
  <si>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</si>
  <si>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</si>
  <si>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</si>
  <si>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</si>
  <si>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</si>
  <si>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</si>
  <si>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</si>
  <si>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</si>
  <si>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</si>
  <si>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</si>
  <si>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</si>
  <si>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</si>
  <si>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</si>
  <si>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</si>
  <si>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</si>
  <si>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</si>
  <si>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</si>
  <si>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</si>
  <si>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</si>
  <si>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</si>
  <si>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</si>
  <si>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</si>
  <si>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</si>
  <si>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</si>
  <si>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</si>
  <si>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</si>
  <si>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</si>
  <si>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</si>
  <si>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</si>
  <si>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</si>
  <si>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</si>
  <si>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</si>
  <si>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</si>
  <si>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</si>
  <si>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</si>
  <si>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</si>
  <si>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</si>
  <si>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</si>
  <si>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</si>
  <si>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</si>
  <si>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</si>
  <si>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</si>
  <si>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</si>
  <si>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</si>
  <si>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</si>
  <si>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</si>
  <si>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</si>
  <si>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</si>
  <si>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</si>
  <si>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</si>
  <si>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</si>
  <si>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</si>
  <si>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</si>
  <si>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</si>
  <si>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</si>
  <si>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</si>
  <si>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</si>
  <si>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</si>
  <si>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</si>
  <si>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</si>
  <si>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</si>
  <si>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</si>
  <si>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</si>
  <si>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</si>
  <si>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</si>
  <si>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</si>
  <si>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</si>
  <si>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</si>
  <si>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</si>
  <si>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</si>
  <si>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</si>
  <si>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</si>
  <si>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</si>
  <si>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</si>
  <si>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</si>
  <si>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</si>
  <si>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</si>
  <si>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</si>
  <si>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</si>
  <si>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</si>
  <si>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</si>
  <si>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</si>
  <si>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</si>
  <si>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</si>
  <si>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</si>
  <si>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</si>
  <si>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</si>
  <si>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</si>
  <si>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</si>
  <si>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</si>
  <si>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</si>
  <si>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</si>
  <si>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</si>
  <si>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</si>
  <si>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</si>
  <si>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</si>
  <si>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</si>
  <si>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</si>
  <si>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</si>
  <si>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</si>
  <si>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</si>
  <si>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</si>
  <si>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</si>
  <si>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</si>
  <si>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</si>
  <si>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</si>
  <si>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</si>
  <si>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</si>
  <si>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</si>
  <si>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</si>
  <si>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</si>
  <si>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</si>
  <si>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</si>
  <si>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</si>
  <si>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</si>
  <si>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</si>
  <si>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</si>
  <si>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</si>
  <si>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</si>
  <si>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</si>
  <si>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</si>
  <si>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</si>
  <si>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</si>
  <si>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</si>
  <si>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</si>
  <si>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</si>
  <si>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</si>
  <si>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</si>
  <si>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</si>
  <si>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</si>
  <si>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</si>
  <si>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</si>
  <si>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</si>
  <si>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</si>
  <si>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</si>
  <si>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</si>
  <si>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</si>
  <si>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</si>
  <si>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</si>
  <si>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</si>
  <si>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</si>
  <si>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</si>
  <si>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</si>
  <si>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</si>
  <si>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</si>
  <si>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</si>
  <si>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</si>
  <si>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</si>
  <si>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</si>
  <si>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</si>
  <si>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</si>
  <si>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</si>
  <si>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</si>
  <si>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</si>
  <si>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</si>
  <si>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</si>
  <si>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</si>
  <si>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</si>
  <si>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</si>
  <si>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</si>
  <si>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</si>
  <si>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</si>
  <si>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</si>
  <si>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</si>
  <si>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</si>
  <si>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</si>
  <si>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</si>
  <si>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</si>
  <si>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</si>
  <si>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</si>
  <si>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</si>
  <si>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</si>
  <si>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</si>
  <si>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</si>
  <si>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</si>
  <si>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</si>
  <si>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</si>
  <si>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</si>
  <si>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</si>
  <si>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</si>
  <si>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</si>
  <si>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</si>
  <si>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</si>
  <si>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</si>
  <si>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</si>
  <si>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</si>
  <si>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</si>
  <si>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</si>
  <si>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</si>
  <si>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</si>
  <si>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</si>
  <si>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</si>
  <si>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</si>
  <si>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</si>
  <si>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</si>
  <si>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</si>
  <si>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</si>
  <si>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</si>
  <si>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</si>
  <si>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</si>
  <si>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</si>
  <si>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</si>
  <si>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</si>
  <si>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</si>
  <si>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</si>
  <si>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</si>
  <si>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</si>
  <si>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</si>
  <si>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</si>
  <si>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</si>
  <si>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</si>
  <si>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</si>
  <si>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</si>
  <si>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</si>
  <si>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</si>
  <si>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</si>
  <si>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</si>
  <si>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</si>
  <si>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</si>
  <si>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</si>
  <si>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</si>
  <si>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</si>
  <si>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</si>
  <si>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</si>
  <si>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</si>
  <si>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</si>
  <si>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</si>
  <si>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</si>
  <si>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</si>
  <si>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</si>
  <si>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</si>
  <si>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</si>
  <si>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</si>
  <si>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</si>
  <si>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</si>
  <si>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</si>
  <si>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</si>
  <si>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</si>
  <si>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</si>
  <si>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</si>
  <si>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</si>
  <si>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</si>
  <si>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</si>
  <si>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</si>
  <si>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</si>
  <si>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</si>
  <si>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</si>
  <si>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</si>
  <si>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</si>
  <si>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</si>
  <si>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</si>
  <si>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</si>
  <si>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</si>
  <si>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</si>
  <si>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</si>
  <si>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</si>
  <si>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</si>
  <si>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</si>
  <si>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</si>
  <si>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</si>
  <si>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</si>
  <si>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</si>
  <si>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</si>
  <si>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</si>
  <si>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</si>
  <si>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</si>
  <si>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</si>
  <si>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</si>
  <si>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</si>
  <si>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</si>
  <si>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</si>
  <si>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</si>
  <si>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</si>
  <si>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</si>
  <si>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</si>
  <si>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</si>
  <si>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</si>
  <si>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</si>
  <si>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</si>
  <si>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</si>
  <si>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</si>
  <si>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</si>
  <si>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</si>
  <si>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</si>
  <si>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</si>
  <si>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</si>
  <si>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</si>
  <si>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</si>
  <si>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</si>
  <si>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</si>
  <si>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</si>
  <si>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</si>
  <si>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</si>
  <si>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</si>
  <si>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</si>
  <si>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</si>
  <si>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</si>
  <si>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</si>
  <si>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</si>
  <si>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</si>
  <si>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</si>
  <si>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</si>
  <si>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</si>
  <si>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</si>
  <si>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</si>
  <si>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</si>
  <si>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</si>
  <si>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</si>
  <si>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</si>
  <si>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</si>
  <si>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</si>
  <si>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</si>
  <si>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</si>
  <si>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</si>
  <si>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</si>
  <si>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</si>
  <si>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</si>
  <si>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</si>
  <si>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</si>
  <si>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</si>
  <si>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</si>
  <si>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</si>
  <si>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</si>
  <si>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</si>
  <si>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</si>
  <si>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</si>
  <si>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</si>
  <si>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</si>
  <si>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</si>
  <si>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</si>
  <si>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</si>
  <si>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</si>
  <si>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</si>
  <si>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</si>
  <si>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</si>
  <si>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</si>
  <si>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</si>
  <si>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</si>
  <si>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</si>
  <si>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</si>
  <si>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</si>
  <si>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</si>
  <si>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</si>
  <si>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</si>
  <si>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</si>
  <si>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</si>
  <si>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</si>
  <si>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</si>
  <si>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</si>
  <si>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</si>
  <si>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</si>
  <si>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</si>
  <si>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</si>
  <si>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</si>
  <si>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</si>
  <si>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</si>
  <si>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</si>
  <si>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</si>
  <si>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</si>
  <si>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</si>
  <si>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</si>
  <si>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</si>
  <si>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</si>
  <si>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</si>
  <si>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</si>
  <si>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</si>
  <si>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</si>
  <si>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</si>
  <si>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</si>
  <si>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</si>
  <si>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</si>
  <si>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</si>
  <si>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</si>
  <si>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</si>
  <si>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</si>
  <si>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</si>
  <si>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</si>
  <si>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</si>
  <si>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</si>
  <si>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</si>
  <si>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</si>
  <si>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</si>
  <si>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</si>
  <si>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</si>
  <si>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</si>
  <si>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</si>
  <si>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</si>
  <si>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</si>
  <si>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</si>
  <si>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</si>
  <si>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</si>
  <si>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</si>
  <si>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</si>
  <si>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</si>
  <si>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</si>
  <si>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</si>
  <si>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</si>
  <si>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</si>
  <si>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</si>
  <si>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</si>
  <si>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</si>
  <si>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</si>
  <si>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</si>
  <si>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</si>
  <si>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</si>
  <si>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</si>
  <si>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</si>
  <si>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</si>
  <si>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</si>
  <si>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</si>
  <si>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</si>
  <si>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</si>
  <si>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</si>
  <si>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</si>
  <si>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</si>
  <si>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</si>
  <si>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</si>
  <si>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</si>
  <si>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</si>
  <si>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</si>
  <si>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</si>
  <si>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</si>
  <si>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</si>
  <si>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</si>
  <si>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</si>
  <si>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</si>
  <si>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</si>
  <si>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</si>
  <si>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</si>
  <si>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</si>
  <si>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</si>
  <si>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</si>
  <si>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</si>
  <si>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</si>
  <si>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</si>
  <si>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</si>
  <si>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</si>
  <si>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</si>
  <si>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</si>
  <si>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</si>
  <si>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</si>
  <si>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</si>
  <si>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</si>
  <si>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</si>
  <si>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</si>
  <si>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</si>
  <si>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</si>
  <si>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</si>
  <si>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</si>
  <si>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</si>
  <si>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</si>
  <si>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</si>
  <si>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</si>
  <si>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</si>
  <si>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</si>
  <si>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</si>
  <si>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</si>
  <si>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</si>
  <si>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</si>
  <si>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</si>
  <si>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</si>
  <si>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</si>
  <si>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</si>
  <si>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</si>
  <si>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</si>
  <si>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</si>
  <si>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</si>
  <si>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</si>
  <si>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</si>
  <si>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</si>
  <si>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</si>
  <si>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</si>
  <si>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</si>
  <si>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</si>
  <si>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</si>
  <si>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</si>
  <si>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</si>
  <si>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</si>
  <si>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</si>
  <si>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</si>
  <si>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</si>
  <si>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</si>
  <si>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</si>
  <si>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</si>
  <si>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</si>
  <si>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</si>
  <si>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</si>
  <si>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</si>
  <si>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</si>
  <si>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</si>
  <si>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</si>
  <si>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</si>
  <si>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</si>
  <si>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</si>
  <si>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</si>
  <si>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</si>
  <si>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</si>
  <si>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</si>
  <si>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</si>
  <si>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</si>
  <si>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</si>
  <si>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</si>
  <si>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</si>
  <si>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</si>
  <si>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</si>
  <si>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</si>
  <si>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</si>
  <si>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</si>
  <si>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</si>
  <si>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</si>
  <si>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</si>
  <si>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</si>
  <si>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</si>
  <si>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</si>
  <si>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</si>
  <si>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</si>
  <si>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</si>
  <si>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</si>
  <si>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</si>
  <si>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</si>
  <si>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</si>
  <si>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</si>
  <si>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</si>
  <si>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</si>
  <si>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</si>
  <si>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</si>
  <si>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</si>
  <si>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</si>
  <si>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</si>
  <si>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</si>
  <si>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</si>
  <si>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</si>
  <si>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</si>
  <si>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</si>
  <si>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</si>
  <si>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</si>
  <si>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</si>
  <si>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</si>
  <si>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</si>
  <si>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</si>
  <si>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</si>
  <si>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</si>
  <si>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</si>
  <si>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</si>
  <si>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</si>
  <si>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</si>
  <si>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</si>
  <si>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</si>
  <si>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</si>
  <si>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</si>
  <si>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</si>
  <si>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</si>
  <si>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</si>
  <si>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</si>
  <si>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</si>
  <si>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</si>
  <si>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</si>
  <si>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</si>
  <si>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</si>
  <si>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</si>
  <si>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</si>
  <si>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</si>
  <si>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</si>
  <si>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</si>
  <si>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</si>
  <si>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</si>
  <si>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</si>
  <si>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</si>
  <si>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</si>
  <si>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</si>
  <si>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</si>
  <si>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</si>
  <si>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</si>
  <si>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</si>
  <si>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</si>
  <si>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</si>
  <si>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</si>
  <si>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</si>
  <si>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</si>
  <si>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</si>
  <si>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</si>
  <si>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</si>
  <si>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</si>
  <si>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</si>
  <si>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</si>
  <si>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</si>
  <si>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</si>
  <si>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</si>
  <si>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</si>
  <si>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</si>
  <si>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</si>
  <si>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</si>
  <si>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</si>
  <si>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</si>
  <si>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</si>
  <si>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</si>
  <si>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</si>
  <si>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</si>
  <si>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</si>
  <si>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</si>
  <si>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</si>
  <si>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</si>
  <si>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</si>
  <si>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</si>
  <si>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</si>
  <si>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</si>
  <si>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</si>
  <si>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</si>
  <si>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</si>
  <si>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</si>
  <si>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</si>
  <si>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</si>
  <si>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</si>
  <si>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</si>
  <si>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</si>
  <si>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</si>
  <si>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</si>
  <si>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</si>
  <si>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</si>
  <si>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</si>
  <si>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</si>
  <si>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</si>
  <si>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</si>
  <si>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</si>
  <si>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</si>
  <si>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</si>
  <si>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</si>
  <si>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</si>
  <si>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</si>
  <si>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</si>
  <si>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</si>
  <si>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</si>
  <si>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</si>
  <si>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</si>
  <si>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</si>
  <si>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</si>
  <si>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</si>
  <si>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</si>
  <si>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</si>
  <si>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</si>
  <si>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</si>
  <si>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</si>
  <si>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</si>
  <si>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</si>
  <si>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</si>
  <si>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</si>
  <si>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</si>
  <si>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</si>
  <si>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</si>
  <si>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</si>
  <si>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</si>
  <si>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</si>
  <si>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</si>
  <si>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</si>
  <si>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</si>
  <si>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</si>
  <si>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</si>
  <si>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</si>
  <si>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</si>
  <si>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</si>
  <si>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</si>
  <si>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</si>
  <si>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</si>
  <si>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</si>
  <si>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</si>
  <si>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</si>
  <si>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</si>
  <si>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</si>
  <si>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</si>
  <si>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</si>
  <si>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</si>
  <si>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</si>
  <si>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</si>
  <si>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</si>
  <si>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</si>
  <si>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</si>
  <si>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</si>
  <si>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</si>
  <si>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</si>
  <si>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</si>
  <si>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</si>
  <si>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</si>
  <si>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</si>
  <si>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</si>
  <si>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</si>
  <si>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</si>
  <si>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</si>
  <si>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</si>
  <si>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</si>
  <si>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</si>
  <si>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</si>
  <si>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</si>
  <si>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</si>
  <si>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</si>
  <si>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</si>
  <si>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</si>
  <si>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</si>
  <si>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</si>
  <si>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</si>
  <si>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</si>
  <si>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</si>
  <si>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</si>
  <si>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</si>
  <si>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</si>
  <si>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</si>
  <si>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</si>
  <si>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</si>
  <si>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</si>
  <si>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</si>
  <si>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</si>
  <si>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</si>
  <si>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</si>
  <si>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</si>
  <si>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</si>
  <si>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</si>
  <si>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</si>
  <si>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</si>
  <si>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</si>
  <si>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</si>
  <si>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</si>
  <si>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</si>
  <si>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</si>
  <si>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</si>
  <si>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</si>
  <si>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</si>
  <si>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</si>
  <si>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</si>
  <si>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</si>
  <si>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</si>
  <si>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</si>
  <si>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</si>
  <si>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</si>
  <si>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</si>
  <si>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</si>
  <si>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</si>
  <si>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</si>
  <si>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</si>
  <si>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</si>
  <si>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</si>
  <si>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</si>
  <si>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</si>
  <si>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</si>
  <si>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</si>
  <si>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</si>
  <si>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</si>
  <si>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</si>
  <si>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</si>
  <si>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</si>
  <si>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</si>
  <si>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</si>
  <si>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</si>
  <si>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</si>
  <si>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</si>
  <si>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</si>
  <si>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</si>
  <si>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</si>
  <si>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</si>
  <si>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</si>
  <si>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</si>
  <si>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</si>
  <si>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</si>
  <si>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</si>
  <si>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</si>
  <si>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</si>
  <si>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</si>
  <si>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</si>
  <si>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</si>
  <si>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</si>
  <si>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</si>
  <si>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</si>
  <si>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</si>
  <si>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</si>
  <si>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</si>
  <si>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</si>
  <si>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</si>
  <si>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</si>
  <si>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</si>
  <si>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</si>
  <si>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</si>
  <si>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</si>
  <si>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</si>
  <si>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</si>
  <si>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</si>
  <si>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</si>
  <si>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</si>
  <si>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</si>
  <si>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</si>
  <si>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</si>
  <si>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</si>
  <si>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</si>
  <si>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</si>
  <si>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</si>
  <si>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</si>
  <si>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</si>
  <si>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</si>
  <si>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</si>
  <si>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</si>
  <si>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</si>
  <si>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</si>
  <si>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</si>
  <si>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</si>
  <si>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</si>
  <si>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</si>
  <si>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</si>
  <si>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</si>
  <si>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</si>
  <si>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</si>
  <si>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</si>
  <si>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</si>
  <si>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</si>
  <si>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</si>
  <si>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</si>
  <si>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</si>
  <si>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</si>
  <si>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</si>
  <si>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</si>
  <si>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</si>
  <si>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</si>
  <si>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</si>
  <si>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</si>
  <si>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</si>
  <si>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</si>
  <si>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</si>
  <si>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</si>
  <si>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</si>
  <si>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</si>
  <si>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</si>
  <si>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</si>
  <si>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</si>
  <si>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</si>
  <si>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</si>
  <si>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</si>
  <si>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</si>
  <si>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</si>
  <si>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</si>
  <si>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</si>
  <si>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</si>
  <si>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</si>
  <si>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</si>
  <si>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</si>
  <si>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</si>
  <si>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</si>
  <si>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</si>
  <si>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</si>
  <si>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</si>
  <si>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</si>
  <si>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</si>
  <si>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</si>
  <si>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</si>
  <si>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</si>
  <si>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</si>
  <si>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</si>
  <si>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</si>
  <si>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</si>
  <si>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</si>
  <si>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</si>
  <si>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</si>
  <si>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</si>
  <si>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</si>
  <si>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</si>
  <si>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</si>
  <si>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</si>
  <si>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</si>
  <si>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</si>
  <si>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</si>
  <si>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</si>
  <si>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</si>
  <si>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</si>
  <si>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</si>
  <si>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</si>
  <si>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</si>
  <si>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</si>
  <si>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</si>
  <si>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</si>
  <si>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</si>
  <si>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</si>
  <si>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</si>
  <si>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</si>
  <si>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</si>
  <si>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</si>
  <si>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</si>
  <si>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</si>
  <si>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</si>
  <si>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</si>
  <si>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</si>
  <si>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</si>
  <si>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</si>
  <si>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</si>
  <si>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</si>
  <si>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</si>
  <si>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</si>
  <si>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</si>
  <si>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</si>
  <si>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</si>
  <si>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</si>
  <si>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</si>
  <si>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</si>
  <si>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</si>
  <si>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</si>
  <si>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</si>
  <si>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</si>
  <si>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</si>
  <si>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</si>
  <si>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</si>
  <si>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</si>
  <si>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</si>
  <si>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</si>
  <si>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</si>
  <si>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</si>
  <si>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</si>
  <si>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</si>
  <si>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</si>
  <si>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</si>
  <si>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</si>
  <si>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</si>
  <si>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</si>
  <si>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</si>
  <si>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</si>
  <si>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</si>
  <si>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</si>
  <si>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</si>
  <si>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</si>
  <si>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</si>
  <si>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</si>
  <si>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</si>
  <si>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</si>
  <si>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</si>
  <si>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</si>
  <si>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</si>
  <si>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</si>
  <si>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</si>
  <si>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</si>
  <si>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</si>
  <si>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</si>
  <si>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</si>
  <si>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</si>
  <si>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</si>
  <si>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</si>
  <si>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</si>
  <si>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</si>
  <si>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</si>
  <si>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</si>
  <si>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</si>
  <si>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</si>
  <si>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</si>
  <si>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</si>
  <si>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</si>
  <si>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</si>
  <si>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</si>
  <si>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</si>
  <si>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</si>
  <si>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</si>
  <si>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</si>
  <si>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</si>
  <si>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</si>
  <si>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</si>
  <si>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</si>
  <si>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</si>
  <si>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</si>
  <si>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</si>
  <si>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</si>
  <si>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</si>
  <si>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</si>
  <si>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</si>
  <si>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</si>
  <si>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</si>
  <si>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</si>
  <si>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</si>
  <si>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</si>
  <si>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</si>
  <si>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</si>
  <si>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</si>
  <si>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</si>
  <si>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</si>
  <si>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</si>
  <si>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</si>
  <si>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</si>
  <si>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</si>
  <si>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</si>
  <si>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</si>
  <si>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</si>
  <si>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</si>
  <si>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</si>
  <si>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</si>
  <si>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</si>
  <si>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</si>
  <si>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</si>
  <si>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</si>
  <si>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</si>
  <si>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</si>
  <si>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</si>
  <si>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</si>
  <si>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</si>
  <si>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</si>
  <si>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</si>
  <si>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</si>
  <si>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</si>
  <si>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</si>
  <si>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</si>
  <si>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</si>
  <si>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</si>
  <si>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</si>
  <si>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</si>
  <si>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</si>
  <si>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</si>
  <si>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</si>
  <si>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</si>
  <si>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</si>
  <si>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</si>
  <si>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</si>
  <si>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</si>
  <si>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</si>
  <si>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</si>
  <si>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</si>
  <si>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</si>
  <si>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</si>
  <si>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</si>
  <si>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</si>
  <si>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</si>
  <si>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</si>
  <si>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</si>
  <si>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</si>
  <si>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</si>
  <si>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</si>
  <si>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</si>
  <si>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</si>
  <si>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</si>
  <si>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</si>
  <si>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</si>
  <si>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</si>
  <si>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</si>
  <si>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</si>
  <si>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</si>
  <si>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</si>
  <si>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</si>
  <si>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</si>
  <si>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</si>
  <si>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</si>
  <si>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</si>
  <si>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</si>
  <si>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</si>
  <si>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</si>
  <si>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</si>
  <si>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</si>
  <si>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</si>
  <si>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</si>
  <si>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</si>
  <si>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</si>
  <si>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</si>
  <si>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</si>
  <si>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</si>
  <si>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</si>
  <si>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</si>
  <si>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</si>
  <si>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</si>
  <si>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</si>
  <si>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</si>
  <si>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</si>
  <si>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</si>
  <si>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</si>
  <si>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</si>
  <si>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</si>
  <si>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</si>
  <si>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</si>
  <si>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</si>
  <si>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</si>
  <si>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</si>
  <si>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</si>
  <si>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</si>
  <si>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</si>
  <si>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</si>
  <si>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</si>
  <si>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</si>
  <si>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</si>
  <si>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</si>
  <si>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</si>
  <si>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</si>
  <si>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</si>
  <si>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</si>
  <si>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</si>
  <si>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</si>
  <si>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</si>
  <si>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</si>
  <si>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</si>
  <si>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</si>
  <si>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</si>
  <si>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</si>
  <si>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</si>
  <si>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</si>
  <si>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</si>
  <si>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</si>
  <si>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</si>
  <si>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</si>
  <si>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</si>
  <si>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</si>
  <si>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</si>
  <si>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</si>
  <si>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</si>
  <si>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</si>
  <si>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</si>
  <si>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</si>
  <si>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</si>
  <si>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</si>
  <si>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</si>
  <si>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</si>
  <si>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</si>
  <si>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</si>
  <si>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</si>
  <si>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</si>
  <si>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</si>
  <si>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</si>
  <si>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</si>
  <si>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</si>
  <si>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</si>
  <si>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</si>
  <si>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</si>
  <si>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</si>
  <si>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</si>
  <si>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</si>
  <si>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</si>
  <si>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</si>
  <si>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</si>
  <si>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</si>
  <si>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</si>
  <si>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</si>
  <si>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</si>
  <si>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</si>
  <si>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</si>
  <si>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</si>
  <si>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</si>
  <si>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</si>
  <si>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</si>
  <si>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</si>
  <si>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</si>
  <si>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</si>
  <si>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</si>
  <si>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</si>
  <si>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</si>
  <si>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</si>
  <si>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</si>
  <si>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</si>
  <si>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</si>
  <si>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</si>
  <si>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</si>
  <si>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</si>
  <si>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</si>
  <si>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</si>
  <si>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</si>
  <si>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</si>
  <si>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</si>
  <si>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</si>
  <si>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</si>
  <si>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</si>
  <si>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</si>
  <si>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</si>
  <si>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</si>
  <si>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</si>
  <si>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</si>
  <si>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</si>
  <si>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</si>
  <si>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</si>
  <si>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</si>
  <si>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</si>
  <si>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</si>
  <si>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</si>
  <si>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</si>
  <si>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</si>
  <si>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</si>
  <si>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</si>
  <si>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</si>
  <si>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</si>
  <si>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</si>
  <si>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</si>
  <si>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</si>
  <si>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</si>
  <si>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</si>
  <si>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</si>
  <si>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</si>
  <si>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</si>
  <si>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</si>
  <si>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</si>
  <si>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</si>
  <si>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</si>
  <si>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</si>
  <si>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</si>
  <si>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</si>
  <si>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</si>
  <si>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</si>
  <si>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</si>
  <si>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</si>
  <si>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</si>
  <si>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</si>
  <si>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</si>
  <si>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</si>
  <si>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</si>
  <si>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</si>
  <si>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</si>
  <si>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</si>
  <si>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</si>
  <si>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</si>
  <si>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</si>
  <si>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</si>
  <si>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</si>
  <si>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</si>
  <si>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</si>
  <si>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</si>
  <si>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</si>
  <si>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</si>
  <si>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</si>
  <si>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</si>
  <si>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</si>
  <si>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</si>
  <si>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</si>
  <si>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</si>
  <si>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</si>
  <si>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</si>
  <si>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</si>
  <si>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</si>
  <si>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</si>
  <si>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</si>
  <si>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</si>
  <si>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</si>
  <si>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</si>
  <si>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</si>
  <si>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</si>
  <si>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</si>
  <si>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</si>
  <si>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</si>
  <si>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</si>
  <si>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</si>
  <si>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</si>
  <si>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</si>
  <si>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</si>
  <si>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</si>
  <si>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</si>
  <si>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</si>
  <si>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</si>
  <si>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</si>
  <si>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</si>
  <si>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</si>
  <si>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</si>
  <si>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</si>
  <si>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</si>
  <si>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</si>
  <si>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</si>
  <si>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</si>
  <si>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</si>
  <si>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</si>
  <si>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</si>
  <si>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</si>
  <si>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</si>
  <si>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</si>
  <si>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</si>
  <si>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</si>
  <si>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</si>
  <si>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</si>
  <si>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</si>
  <si>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</si>
  <si>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</si>
  <si>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</si>
  <si>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</si>
  <si>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</si>
  <si>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</si>
  <si>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</si>
  <si>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</si>
  <si>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</si>
  <si>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</si>
  <si>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</si>
  <si>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</si>
  <si>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</si>
  <si>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</si>
  <si>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</si>
  <si>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</si>
  <si>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</si>
  <si>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</si>
  <si>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</si>
  <si>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</si>
  <si>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</si>
  <si>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</si>
  <si>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</si>
  <si>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</si>
  <si>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</si>
  <si>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</si>
  <si>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</si>
  <si>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</si>
  <si>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</si>
  <si>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</si>
  <si>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</si>
  <si>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</si>
  <si>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</si>
  <si>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</si>
  <si>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</si>
  <si>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</si>
  <si>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</si>
  <si>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</si>
  <si>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</si>
  <si>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</si>
  <si>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</si>
  <si>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</si>
  <si>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</si>
  <si>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</si>
  <si>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</si>
  <si>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</si>
  <si>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</si>
  <si>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</si>
  <si>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</si>
  <si>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</si>
  <si>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</si>
  <si>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</si>
  <si>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</si>
  <si>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</si>
  <si>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</si>
  <si>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</si>
  <si>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</si>
  <si>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</si>
  <si>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</si>
  <si>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</si>
  <si>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</si>
  <si>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</si>
  <si>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</si>
  <si>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</si>
  <si>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</si>
  <si>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</si>
  <si>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</si>
  <si>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</si>
  <si>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</si>
  <si>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</si>
  <si>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</si>
  <si>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</si>
  <si>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</si>
  <si>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</si>
  <si>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</si>
  <si>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</si>
  <si>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</si>
  <si>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</si>
  <si>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</si>
  <si>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</si>
  <si>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</si>
  <si>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</si>
  <si>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</si>
  <si>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</si>
  <si>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</si>
  <si>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</si>
  <si>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</si>
  <si>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</si>
  <si>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</si>
  <si>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</si>
  <si>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</si>
  <si>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</si>
  <si>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</si>
  <si>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</si>
  <si>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</si>
  <si>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</si>
  <si>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</si>
  <si>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</si>
  <si>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</si>
  <si>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</si>
  <si>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</si>
  <si>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</si>
  <si>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</si>
  <si>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</si>
  <si>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</si>
  <si>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</si>
  <si>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</si>
  <si>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</si>
  <si>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</si>
  <si>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</si>
  <si>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</si>
  <si>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</si>
  <si>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</si>
  <si>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</si>
  <si>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</si>
  <si>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</si>
  <si>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</si>
  <si>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</si>
  <si>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</si>
  <si>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</si>
  <si>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</si>
  <si>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</si>
  <si>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</si>
  <si>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</si>
  <si>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</si>
  <si>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</si>
  <si>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</si>
  <si>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</si>
  <si>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</si>
  <si>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</si>
  <si>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</si>
  <si>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</si>
  <si>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</si>
  <si>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</si>
  <si>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</si>
  <si>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</si>
  <si>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</si>
  <si>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</si>
  <si>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</si>
  <si>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</si>
  <si>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</si>
  <si>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</si>
  <si>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</si>
  <si>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</si>
  <si>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</si>
  <si>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</si>
  <si>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</si>
  <si>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</si>
  <si>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</si>
  <si>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</si>
  <si>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</si>
  <si>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</si>
  <si>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</si>
  <si>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</si>
  <si>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</si>
  <si>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</si>
  <si>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</si>
  <si>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</si>
  <si>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</si>
  <si>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</si>
  <si>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</si>
  <si>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</si>
  <si>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</si>
  <si>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</si>
  <si>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</si>
  <si>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</si>
  <si>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</si>
  <si>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</si>
  <si>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</si>
  <si>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</si>
  <si>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</si>
  <si>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</si>
  <si>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</si>
  <si>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</si>
  <si>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</si>
  <si>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</si>
  <si>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</si>
  <si>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</si>
  <si>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</si>
  <si>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</si>
  <si>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</si>
  <si>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</si>
  <si>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</si>
  <si>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</si>
  <si>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</si>
  <si>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</si>
  <si>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</si>
  <si>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</si>
  <si>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</si>
  <si>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</si>
  <si>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</si>
  <si>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</si>
  <si>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</si>
  <si>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</si>
  <si>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</si>
  <si>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</si>
  <si>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</si>
  <si>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</si>
  <si>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</si>
  <si>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</si>
  <si>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</si>
  <si>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</si>
  <si>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</si>
  <si>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</si>
  <si>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</si>
  <si>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</si>
  <si>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</si>
  <si>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</si>
  <si>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</si>
  <si>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</si>
  <si>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</si>
  <si>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</si>
  <si>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</si>
  <si>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</si>
  <si>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</si>
  <si>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</si>
  <si>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</si>
  <si>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</si>
  <si>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</si>
  <si>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</si>
  <si>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</si>
  <si>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</si>
  <si>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</si>
  <si>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</si>
  <si>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</si>
  <si>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</si>
  <si>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</si>
  <si>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</si>
  <si>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</si>
  <si>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</si>
  <si>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</si>
  <si>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</si>
  <si>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</si>
  <si>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</si>
  <si>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</si>
  <si>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</si>
  <si>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</si>
  <si>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</si>
  <si>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</si>
  <si>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</si>
  <si>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</si>
  <si>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</si>
  <si>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</si>
  <si>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</si>
  <si>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</si>
  <si>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</si>
  <si>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</si>
  <si>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</si>
  <si>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</si>
  <si>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</si>
  <si>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</si>
  <si>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</si>
  <si>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</si>
  <si>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</si>
  <si>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</si>
  <si>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</si>
  <si>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</si>
  <si>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</si>
  <si>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</si>
  <si>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</si>
  <si>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</si>
  <si>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</si>
  <si>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</si>
  <si>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</si>
  <si>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</si>
  <si>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</si>
  <si>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</si>
  <si>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</si>
  <si>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</si>
  <si>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</si>
  <si>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</si>
  <si>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</si>
  <si>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</si>
  <si>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</si>
  <si>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</si>
  <si>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</si>
  <si>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</si>
  <si>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</si>
  <si>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</si>
  <si>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</si>
  <si>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</si>
  <si>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</si>
  <si>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</si>
  <si>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</si>
  <si>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</si>
  <si>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</si>
  <si>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</si>
  <si>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</si>
  <si>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</si>
  <si>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</si>
  <si>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</si>
  <si>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</si>
  <si>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</si>
  <si>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</si>
  <si>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</si>
  <si>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</si>
  <si>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</si>
  <si>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</si>
  <si>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</si>
  <si>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</si>
  <si>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</si>
  <si>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</si>
  <si>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</si>
  <si>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</si>
  <si>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</si>
  <si>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</si>
  <si>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</si>
  <si>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</si>
  <si>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</si>
  <si>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</si>
  <si>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</si>
  <si>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</si>
  <si>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</si>
  <si>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</si>
  <si>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</si>
  <si>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</si>
  <si>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</si>
  <si>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</si>
  <si>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</si>
  <si>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</si>
  <si>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</si>
  <si>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</si>
  <si>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</si>
  <si>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</si>
  <si>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</si>
  <si>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</si>
  <si>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</si>
  <si>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</si>
  <si>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</si>
  <si>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</si>
  <si>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</si>
  <si>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</si>
  <si>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</si>
  <si>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</si>
  <si>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</si>
  <si>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</si>
  <si>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</si>
  <si>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</si>
  <si>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</si>
  <si>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</si>
  <si>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</si>
  <si>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</si>
  <si>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</si>
  <si>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</si>
  <si>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</si>
  <si>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</si>
  <si>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</si>
  <si>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</si>
  <si>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</si>
  <si>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</si>
  <si>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</si>
  <si>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</si>
  <si>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</si>
  <si>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</si>
  <si>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</si>
  <si>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</si>
  <si>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</si>
  <si>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</si>
  <si>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</si>
  <si>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</si>
  <si>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</si>
  <si>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</si>
  <si>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</si>
  <si>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</si>
  <si>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</si>
  <si>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</si>
  <si>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</si>
  <si>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</si>
  <si>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</si>
  <si>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</si>
  <si>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</si>
  <si>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</si>
  <si>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</si>
  <si>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</si>
  <si>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</si>
  <si>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</si>
  <si>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</si>
  <si>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</si>
  <si>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</si>
  <si>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</si>
  <si>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</si>
  <si>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</si>
  <si>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</si>
  <si>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</si>
  <si>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</si>
  <si>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</si>
  <si>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</si>
  <si>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</si>
  <si>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</si>
  <si>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</si>
  <si>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</si>
  <si>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</si>
  <si>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</si>
  <si>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</si>
  <si>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</si>
  <si>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</si>
  <si>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</si>
  <si>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</si>
  <si>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</si>
  <si>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</si>
  <si>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</si>
  <si>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</si>
  <si>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</si>
  <si>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</si>
  <si>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</si>
  <si>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</si>
  <si>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</si>
  <si>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</si>
  <si>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</si>
  <si>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</si>
  <si>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</si>
  <si>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</si>
  <si>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</si>
  <si>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</si>
  <si>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</si>
  <si>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</si>
  <si>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</si>
  <si>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</si>
  <si>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</si>
  <si>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</si>
  <si>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</si>
  <si>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</si>
  <si>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</si>
  <si>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</si>
  <si>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</si>
  <si>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</si>
  <si>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</si>
  <si>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</si>
  <si>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</si>
  <si>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</si>
  <si>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</si>
  <si>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</si>
  <si>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</si>
  <si>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</si>
  <si>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</si>
  <si>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</si>
  <si>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</si>
  <si>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</si>
  <si>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</si>
  <si>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</si>
  <si>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</si>
  <si>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</si>
  <si>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</si>
  <si>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</si>
  <si>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</si>
  <si>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</si>
  <si>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</si>
  <si>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</si>
  <si>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</si>
  <si>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</si>
  <si>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</si>
  <si>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</si>
  <si>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</si>
  <si>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</si>
  <si>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</si>
  <si>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</si>
  <si>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</si>
  <si>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</si>
  <si>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</si>
  <si>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</si>
  <si>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</si>
  <si>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</si>
  <si>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</si>
  <si>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</si>
  <si>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</si>
  <si>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</si>
  <si>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</si>
  <si>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</si>
  <si>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</si>
  <si>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</si>
  <si>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</si>
  <si>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</si>
  <si>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</si>
  <si>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</si>
  <si>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</si>
  <si>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</si>
  <si>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</si>
  <si>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</si>
  <si>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</si>
  <si>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</si>
  <si>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</si>
  <si>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</si>
  <si>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</si>
  <si>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</si>
  <si>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</si>
  <si>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</si>
  <si>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</si>
  <si>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</si>
  <si>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</si>
  <si>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</si>
  <si>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</si>
  <si>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</si>
  <si>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</si>
  <si>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</si>
  <si>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</si>
  <si>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</si>
  <si>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</si>
  <si>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</si>
  <si>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</si>
  <si>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</si>
  <si>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</si>
  <si>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</si>
  <si>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</si>
  <si>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</si>
  <si>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</si>
  <si>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</si>
  <si>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</si>
  <si>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</si>
  <si>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</si>
  <si>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</si>
  <si>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</si>
  <si>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</si>
  <si>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</si>
  <si>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</si>
  <si>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</si>
  <si>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</si>
  <si>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</si>
  <si>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</si>
  <si>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</si>
  <si>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</si>
  <si>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</si>
  <si>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</si>
  <si>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</si>
  <si>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</si>
  <si>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</si>
  <si>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</si>
  <si>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</si>
  <si>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</si>
  <si>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</si>
  <si>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</si>
  <si>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</si>
  <si>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</si>
  <si>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</si>
  <si>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</si>
  <si>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</si>
  <si>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</si>
  <si>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</si>
  <si>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</si>
  <si>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</si>
  <si>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</si>
  <si>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</si>
  <si>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</si>
  <si>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</si>
  <si>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</si>
  <si>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</si>
  <si>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</si>
  <si>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</si>
  <si>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</si>
  <si>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</si>
  <si>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</si>
  <si>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</si>
  <si>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</si>
  <si>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</si>
  <si>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</si>
  <si>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</si>
  <si>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</si>
  <si>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</si>
  <si>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</si>
  <si>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</si>
  <si>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</si>
  <si>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</si>
  <si>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</si>
  <si>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</si>
  <si>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</si>
  <si>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</si>
  <si>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</si>
  <si>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</si>
  <si>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</si>
  <si>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</si>
  <si>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</si>
  <si>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</si>
  <si>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</si>
  <si>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</si>
  <si>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</si>
  <si>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</si>
  <si>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</si>
  <si>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</si>
  <si>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</si>
  <si>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</si>
  <si>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</si>
  <si>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</si>
  <si>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</si>
  <si>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</si>
  <si>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</si>
  <si>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</si>
  <si>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</si>
  <si>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</si>
  <si>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</si>
  <si>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</si>
  <si>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</si>
  <si>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</si>
  <si>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</si>
  <si>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</si>
  <si>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</si>
  <si>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</si>
  <si>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</si>
  <si>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</si>
  <si>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</si>
  <si>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</si>
  <si>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</si>
  <si>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</si>
  <si>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</si>
  <si>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</si>
  <si>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</si>
  <si>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</si>
  <si>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</si>
  <si>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</si>
  <si>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</si>
  <si>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</si>
  <si>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</si>
  <si>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</si>
  <si>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</si>
  <si>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</si>
  <si>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</si>
  <si>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</si>
  <si>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</si>
  <si>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</si>
  <si>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</si>
  <si>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</si>
  <si>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</si>
  <si>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</si>
  <si>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</si>
  <si>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</si>
  <si>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</si>
  <si>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</si>
  <si>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</si>
  <si>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</si>
  <si>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</si>
  <si>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</si>
  <si>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</si>
  <si>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</si>
  <si>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</si>
  <si>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</si>
  <si>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</si>
  <si>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</si>
  <si>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</si>
  <si>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</si>
  <si>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</si>
  <si>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</si>
  <si>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</si>
  <si>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</si>
  <si>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</si>
  <si>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</si>
  <si>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</si>
  <si>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</si>
  <si>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</si>
  <si>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</si>
  <si>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</si>
  <si>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</si>
  <si>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</si>
  <si>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</si>
  <si>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</si>
  <si>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</si>
  <si>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</si>
  <si>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</si>
  <si>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</si>
  <si>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</si>
  <si>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</si>
  <si>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</si>
  <si>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</si>
  <si>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</si>
  <si>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</si>
  <si>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</si>
  <si>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</si>
  <si>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</si>
  <si>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</si>
  <si>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</si>
  <si>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</si>
  <si>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</si>
  <si>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</si>
  <si>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</si>
  <si>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</si>
  <si>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</si>
  <si>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</si>
  <si>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</si>
  <si>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</si>
  <si>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</si>
  <si>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</si>
  <si>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</si>
  <si>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</si>
  <si>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</si>
  <si>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</si>
  <si>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</si>
  <si>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</si>
  <si>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</si>
  <si>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</si>
  <si>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</si>
  <si>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</si>
  <si>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</si>
  <si>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</si>
  <si>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</si>
  <si>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</si>
  <si>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</si>
  <si>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</si>
  <si>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</si>
  <si>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</si>
  <si>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</si>
  <si>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</si>
  <si>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</si>
  <si>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</si>
  <si>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</si>
  <si>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</si>
  <si>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</si>
  <si>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</si>
  <si>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</si>
  <si>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</si>
  <si>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</si>
  <si>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</si>
  <si>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</si>
  <si>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</si>
  <si>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</si>
  <si>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</si>
  <si>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</si>
  <si>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</si>
  <si>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</si>
  <si>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</si>
  <si>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</si>
  <si>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</si>
  <si>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</si>
  <si>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</si>
  <si>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</si>
  <si>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</si>
  <si>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</si>
  <si>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</si>
  <si>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</si>
  <si>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</si>
  <si>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</si>
  <si>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</si>
  <si>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</si>
  <si>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</si>
  <si>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</si>
  <si>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</si>
  <si>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</si>
  <si>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</si>
  <si>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</si>
  <si>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</si>
  <si>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</si>
  <si>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</si>
  <si>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</si>
  <si>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</si>
  <si>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</si>
  <si>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</si>
  <si>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</si>
  <si>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</si>
  <si>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</si>
  <si>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</si>
  <si>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</si>
  <si>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</si>
  <si>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</si>
  <si>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</si>
  <si>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</si>
  <si>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</si>
  <si>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</si>
  <si>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</si>
  <si>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</si>
  <si>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</si>
  <si>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</si>
  <si>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</si>
  <si>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</si>
  <si>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</si>
  <si>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</si>
  <si>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</si>
  <si>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</si>
  <si>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</si>
  <si>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</si>
  <si>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</si>
  <si>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</si>
  <si>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</si>
  <si>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</si>
  <si>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</si>
  <si>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</si>
  <si>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</si>
  <si>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</si>
  <si>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</si>
  <si>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</si>
  <si>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</si>
  <si>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</si>
  <si>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</si>
  <si>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</si>
  <si>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</si>
  <si>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</si>
  <si>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</si>
  <si>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</si>
  <si>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</si>
  <si>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</si>
  <si>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</si>
  <si>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</si>
  <si>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</si>
  <si>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</si>
  <si>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</si>
  <si>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</si>
  <si>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</si>
  <si>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</si>
  <si>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</si>
  <si>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</si>
  <si>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</si>
  <si>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</si>
  <si>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</si>
  <si>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</si>
  <si>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</si>
  <si>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</si>
  <si>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</si>
  <si>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</si>
  <si>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</si>
  <si>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</si>
  <si>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</si>
  <si>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</si>
  <si>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</si>
  <si>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</si>
  <si>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</si>
  <si>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</si>
  <si>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</si>
  <si>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</si>
  <si>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</si>
  <si>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</si>
  <si>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</si>
  <si>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</si>
  <si>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</si>
  <si>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</si>
  <si>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</si>
  <si>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</si>
  <si>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</si>
  <si>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</si>
  <si>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</si>
  <si>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</si>
  <si>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</si>
  <si>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</si>
  <si>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</si>
  <si>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</si>
  <si>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</si>
  <si>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</si>
  <si>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</si>
  <si>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</si>
  <si>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</si>
  <si>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</si>
  <si>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</si>
  <si>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</si>
  <si>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</si>
  <si>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</si>
  <si>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</si>
  <si>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</si>
  <si>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</si>
  <si>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</si>
  <si>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</si>
  <si>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</si>
  <si>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</si>
  <si>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</si>
  <si>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</si>
  <si>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</si>
  <si>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</si>
  <si>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</si>
  <si>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</si>
  <si>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</si>
  <si>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</si>
  <si>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</si>
  <si>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</si>
  <si>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</si>
  <si>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</si>
  <si>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</si>
  <si>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</si>
  <si>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</si>
  <si>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</si>
  <si>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</si>
  <si>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</si>
  <si>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</si>
  <si>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</si>
  <si>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</si>
  <si>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</si>
  <si>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</si>
  <si>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</si>
  <si>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</si>
  <si>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</si>
  <si>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</si>
  <si>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</si>
  <si>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</si>
  <si>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</si>
  <si>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</si>
  <si>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</si>
  <si>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</si>
  <si>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</si>
  <si>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</si>
  <si>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</si>
  <si>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</si>
  <si>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</si>
  <si>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</si>
  <si>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</si>
  <si>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</si>
  <si>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</si>
  <si>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</si>
  <si>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</si>
  <si>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</si>
  <si>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</si>
  <si>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</si>
  <si>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</si>
  <si>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</si>
  <si>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</si>
  <si>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</si>
  <si>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</si>
  <si>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</si>
  <si>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</si>
  <si>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</si>
  <si>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</si>
  <si>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</si>
  <si>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</si>
  <si>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</si>
  <si>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</si>
  <si>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</si>
  <si>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</si>
  <si>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</si>
  <si>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</si>
  <si>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</si>
  <si>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</si>
  <si>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</si>
  <si>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</si>
  <si>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</si>
  <si>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</si>
  <si>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</si>
  <si>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</si>
  <si>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</si>
  <si>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</si>
  <si>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</si>
  <si>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</si>
  <si>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</si>
  <si>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</si>
  <si>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</si>
  <si>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</si>
  <si>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</si>
  <si>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</si>
  <si>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</si>
  <si>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</si>
  <si>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</si>
  <si>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</si>
  <si>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</si>
  <si>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</si>
  <si>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</si>
  <si>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</si>
  <si>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</si>
  <si>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</si>
  <si>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</si>
  <si>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</si>
  <si>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</si>
  <si>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</si>
  <si>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</si>
  <si>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</si>
  <si>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</si>
  <si>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</si>
  <si>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</si>
  <si>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</si>
  <si>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</si>
  <si>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</si>
  <si>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</si>
  <si>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</si>
  <si>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</si>
  <si>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</si>
  <si>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</si>
  <si>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</si>
  <si>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</si>
  <si>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</si>
  <si>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</si>
  <si>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</si>
  <si>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</si>
  <si>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</si>
  <si>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</si>
  <si>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</si>
  <si>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</si>
  <si>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</si>
  <si>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</si>
  <si>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</si>
  <si>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</si>
  <si>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</si>
  <si>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</si>
  <si>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</si>
  <si>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</si>
  <si>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</si>
  <si>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</si>
  <si>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</si>
  <si>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</si>
  <si>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</si>
  <si>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</si>
  <si>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</si>
  <si>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</si>
  <si>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</si>
  <si>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</si>
  <si>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</si>
  <si>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</si>
  <si>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</si>
  <si>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</si>
  <si>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</si>
  <si>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</si>
  <si>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</si>
  <si>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</si>
  <si>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</si>
  <si>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</si>
  <si>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</si>
  <si>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</si>
  <si>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</si>
  <si>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</si>
  <si>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</si>
  <si>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</si>
  <si>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</si>
  <si>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</si>
  <si>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</si>
  <si>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</si>
  <si>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</si>
  <si>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</si>
  <si>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</si>
  <si>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</si>
  <si>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</si>
  <si>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</si>
  <si>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</si>
  <si>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</si>
  <si>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</si>
  <si>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</si>
  <si>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</si>
  <si>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</si>
  <si>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</si>
  <si>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</si>
  <si>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</si>
  <si>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</si>
  <si>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</si>
  <si>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</si>
  <si>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</si>
  <si>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</si>
  <si>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</si>
  <si>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</si>
  <si>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</si>
  <si>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</si>
  <si>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</si>
  <si>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</si>
  <si>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</si>
  <si>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</si>
  <si>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</si>
  <si>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</si>
  <si>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</si>
  <si>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</si>
  <si>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</si>
  <si>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</si>
  <si>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</si>
  <si>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</si>
  <si>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</si>
  <si>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</si>
  <si>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</si>
  <si>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</si>
  <si>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</si>
  <si>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</si>
  <si>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</si>
  <si>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</si>
  <si>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</si>
  <si>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</si>
  <si>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</si>
  <si>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</si>
  <si>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</si>
  <si>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</si>
  <si>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</si>
  <si>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</si>
  <si>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</si>
  <si>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</si>
  <si>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</si>
  <si>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</si>
  <si>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</si>
  <si>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</si>
  <si>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</si>
  <si>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</si>
  <si>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</si>
  <si>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</si>
  <si>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</si>
  <si>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</si>
  <si>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</si>
  <si>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</si>
  <si>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</si>
  <si>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</si>
  <si>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</si>
  <si>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</si>
  <si>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</si>
  <si>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</si>
  <si>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</si>
  <si>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</si>
  <si>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</si>
  <si>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</si>
  <si>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</si>
  <si>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</si>
  <si>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</si>
  <si>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</si>
  <si>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</si>
  <si>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</si>
  <si>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</si>
  <si>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</si>
  <si>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</si>
  <si>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</si>
  <si>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</si>
  <si>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</si>
  <si>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</si>
  <si>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</si>
  <si>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</si>
  <si>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</si>
  <si>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</si>
  <si>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</si>
  <si>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</si>
  <si>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</si>
  <si>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</si>
  <si>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</si>
  <si>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</si>
  <si>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</si>
  <si>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</si>
  <si>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</si>
  <si>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</si>
  <si>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</si>
  <si>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</si>
  <si>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</si>
  <si>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</si>
  <si>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</si>
  <si>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</si>
  <si>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</si>
  <si>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</si>
  <si>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</si>
  <si>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</si>
  <si>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</si>
  <si>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</si>
  <si>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</si>
  <si>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</si>
  <si>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</si>
  <si>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</si>
  <si>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</si>
  <si>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</si>
  <si>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</si>
  <si>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</si>
  <si>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</si>
  <si>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</si>
  <si>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</si>
  <si>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</si>
  <si>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</si>
  <si>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</si>
  <si>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</si>
  <si>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</si>
  <si>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</si>
  <si>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</si>
  <si>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</si>
  <si>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</si>
  <si>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</si>
  <si>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</si>
  <si>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</si>
  <si>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</si>
  <si>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</si>
  <si>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</si>
  <si>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</si>
  <si>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</si>
  <si>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</si>
  <si>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</si>
  <si>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</si>
  <si>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</si>
  <si>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</si>
  <si>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</si>
  <si>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</si>
  <si>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</si>
  <si>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</si>
  <si>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</si>
  <si>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</si>
  <si>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</si>
  <si>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</si>
  <si>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</si>
  <si>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</si>
  <si>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</si>
  <si>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</si>
  <si>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</si>
  <si>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</si>
  <si>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</si>
  <si>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</si>
  <si>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</si>
  <si>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</si>
  <si>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</si>
  <si>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</si>
  <si>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</si>
  <si>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</si>
  <si>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</si>
  <si>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</si>
  <si>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</si>
  <si>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</si>
  <si>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</si>
  <si>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</si>
  <si>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</si>
  <si>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</si>
  <si>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</si>
  <si>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</si>
  <si>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</si>
  <si>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</si>
  <si>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</si>
  <si>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</si>
  <si>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</si>
  <si>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</si>
  <si>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</si>
  <si>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</si>
  <si>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</si>
  <si>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</si>
  <si>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</si>
  <si>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</si>
  <si>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</si>
  <si>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</si>
  <si>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</si>
  <si>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</si>
  <si>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</si>
  <si>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</si>
  <si>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</si>
  <si>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</si>
  <si>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</si>
  <si>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</si>
  <si>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</si>
  <si>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</si>
  <si>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</si>
  <si>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</si>
  <si>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</si>
  <si>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</si>
  <si>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</si>
  <si>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</si>
  <si>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</si>
  <si>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</si>
  <si>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</si>
  <si>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</si>
  <si>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</si>
  <si>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</si>
  <si>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</si>
  <si>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</si>
  <si>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</si>
  <si>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</si>
  <si>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</si>
  <si>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</si>
  <si>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</si>
  <si>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</si>
  <si>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</si>
  <si>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</si>
  <si>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</si>
  <si>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</si>
  <si>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</si>
  <si>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</si>
  <si>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</si>
  <si>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</si>
  <si>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</si>
  <si>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</si>
  <si>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</si>
  <si>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</si>
  <si>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</si>
  <si>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</si>
  <si>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</si>
  <si>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</si>
  <si>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</si>
  <si>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</si>
  <si>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</si>
  <si>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</si>
  <si>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</si>
  <si>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</si>
  <si>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</si>
  <si>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</si>
  <si>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</si>
  <si>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</si>
  <si>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</si>
  <si>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</si>
  <si>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</si>
  <si>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</si>
  <si>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</si>
  <si>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</si>
  <si>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</si>
  <si>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</si>
  <si>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</si>
  <si>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</si>
  <si>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</si>
  <si>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</si>
  <si>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</si>
  <si>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</si>
  <si>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</si>
  <si>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</si>
  <si>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</si>
  <si>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</si>
  <si>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</si>
  <si>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</si>
  <si>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</si>
  <si>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</si>
  <si>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</si>
  <si>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</si>
  <si>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</si>
  <si>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</si>
  <si>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</si>
  <si>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</si>
  <si>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</si>
  <si>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</si>
  <si>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</si>
  <si>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</si>
  <si>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</si>
  <si>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</si>
  <si>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</si>
  <si>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</si>
  <si>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</si>
  <si>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</si>
  <si>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</si>
  <si>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</si>
  <si>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</si>
  <si>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</si>
  <si>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</si>
  <si>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</si>
  <si>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</si>
  <si>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</si>
  <si>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</si>
  <si>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</si>
  <si>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</si>
  <si>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</si>
  <si>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</si>
  <si>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</si>
  <si>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</si>
  <si>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</si>
  <si>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</si>
  <si>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</si>
  <si>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</si>
  <si>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</si>
  <si>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</si>
  <si>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</si>
  <si>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</si>
  <si>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</si>
  <si>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</si>
  <si>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</si>
  <si>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</si>
  <si>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</si>
  <si>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</si>
  <si>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</si>
  <si>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</si>
  <si>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</si>
  <si>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</si>
  <si>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</si>
  <si>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</si>
  <si>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</si>
  <si>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</si>
  <si>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</si>
  <si>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</si>
  <si>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</si>
  <si>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</si>
  <si>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</si>
  <si>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</si>
  <si>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</si>
  <si>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</si>
  <si>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</si>
  <si>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</si>
  <si>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</si>
  <si>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</si>
  <si>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</si>
  <si>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</si>
  <si>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</si>
  <si>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</si>
  <si>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</si>
  <si>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</si>
  <si>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</si>
  <si>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</si>
  <si>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</si>
  <si>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</si>
  <si>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</si>
  <si>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</si>
  <si>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</si>
  <si>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</si>
  <si>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</si>
  <si>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</si>
  <si>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</si>
  <si>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</si>
  <si>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</si>
  <si>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</si>
  <si>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</si>
  <si>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</si>
  <si>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</si>
  <si>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</si>
  <si>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</si>
  <si>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</si>
  <si>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</si>
  <si>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</si>
  <si>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</si>
  <si>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</si>
  <si>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</si>
  <si>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</si>
  <si>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</si>
  <si>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</si>
  <si>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</si>
  <si>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</si>
  <si>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</si>
  <si>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</si>
  <si>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</si>
  <si>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</si>
  <si>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</si>
  <si>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</si>
  <si>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</si>
  <si>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</si>
  <si>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</si>
  <si>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</si>
  <si>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</si>
  <si>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</si>
  <si>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</si>
  <si>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</si>
  <si>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</si>
  <si>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</si>
  <si>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</si>
  <si>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</si>
  <si>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</si>
  <si>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</si>
  <si>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</si>
  <si>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</si>
  <si>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</si>
  <si>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</si>
  <si>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</si>
  <si>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</si>
  <si>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</si>
  <si>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</si>
  <si>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</si>
  <si>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</si>
  <si>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</si>
  <si>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</si>
  <si>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</si>
  <si>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</si>
  <si>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</si>
  <si>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</si>
  <si>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</si>
  <si>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</si>
  <si>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</si>
  <si>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</si>
  <si>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</si>
  <si>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</si>
  <si>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</si>
  <si>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</si>
  <si>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</si>
  <si>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</si>
  <si>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</si>
  <si>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</si>
  <si>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</si>
  <si>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</si>
  <si>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</si>
  <si>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</si>
  <si>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</si>
  <si>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</si>
  <si>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</si>
  <si>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</si>
  <si>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</si>
  <si>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</si>
  <si>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</si>
  <si>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</si>
  <si>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</si>
  <si>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</si>
  <si>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</si>
  <si>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</si>
  <si>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</si>
  <si>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</si>
  <si>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</si>
  <si>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</si>
  <si>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</si>
  <si>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</si>
  <si>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</si>
  <si>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</si>
  <si>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</si>
  <si>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</si>
  <si>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</si>
  <si>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</si>
  <si>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</si>
  <si>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</si>
  <si>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</si>
  <si>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</si>
  <si>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</si>
  <si>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</si>
  <si>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</si>
  <si>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</si>
  <si>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</si>
  <si>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</si>
  <si>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</si>
  <si>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</si>
  <si>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</si>
  <si>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</si>
  <si>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</si>
  <si>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</si>
  <si>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</si>
  <si>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</si>
  <si>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</si>
  <si>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</si>
  <si>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</si>
  <si>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</si>
  <si>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</si>
  <si>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</si>
  <si>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</si>
  <si>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</si>
  <si>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</si>
  <si>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</si>
  <si>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</si>
  <si>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</si>
  <si>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</si>
  <si>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</si>
  <si>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</si>
  <si>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</si>
  <si>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</si>
  <si>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</si>
  <si>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</si>
  <si>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</si>
  <si>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</si>
  <si>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</si>
  <si>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</si>
  <si>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</si>
  <si>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</si>
  <si>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</si>
  <si>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</si>
  <si>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</si>
  <si>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</si>
  <si>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</si>
  <si>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</si>
  <si>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</si>
  <si>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</si>
  <si>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</si>
  <si>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</si>
  <si>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</si>
  <si>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</si>
  <si>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</si>
  <si>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</si>
  <si>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</si>
  <si>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</si>
  <si>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</si>
  <si>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</si>
  <si>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</si>
  <si>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</si>
  <si>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</si>
  <si>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</si>
  <si>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</si>
  <si>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</si>
  <si>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</si>
  <si>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</si>
  <si>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</si>
  <si>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</si>
  <si>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</si>
  <si>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</si>
  <si>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</si>
  <si>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</si>
  <si>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</si>
  <si>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</si>
  <si>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</si>
  <si>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</si>
  <si>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</si>
  <si>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</si>
  <si>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</si>
  <si>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</si>
  <si>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</si>
  <si>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</si>
  <si>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</si>
  <si>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</si>
  <si>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</si>
  <si>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</si>
  <si>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</si>
  <si>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</si>
  <si>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</si>
  <si>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</si>
  <si>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</si>
  <si>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</si>
  <si>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</si>
  <si>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</si>
  <si>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</si>
  <si>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</si>
  <si>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</si>
  <si>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</si>
  <si>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</si>
  <si>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</si>
  <si>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</si>
  <si>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</si>
  <si>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</si>
  <si>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</si>
  <si>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</si>
  <si>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</si>
  <si>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</si>
  <si>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</si>
  <si>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</si>
  <si>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</si>
  <si>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</si>
  <si>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</si>
  <si>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</si>
  <si>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</si>
  <si>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</si>
  <si>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</si>
  <si>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</si>
  <si>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</si>
  <si>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</si>
  <si>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</si>
  <si>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</si>
  <si>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</si>
  <si>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</si>
  <si>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</si>
  <si>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</si>
  <si>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</si>
  <si>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</si>
  <si>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</si>
  <si>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</si>
  <si>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</si>
  <si>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</si>
  <si>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</si>
  <si>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</si>
  <si>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</si>
  <si>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</si>
  <si>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</si>
  <si>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</si>
  <si>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</si>
  <si>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</si>
  <si>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</si>
  <si>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</si>
  <si>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</si>
  <si>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</si>
  <si>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</si>
  <si>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</si>
  <si>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</si>
  <si>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</si>
  <si>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</si>
  <si>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</si>
  <si>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</si>
  <si>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</si>
  <si>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</si>
  <si>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</si>
  <si>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</si>
  <si>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</si>
  <si>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</si>
  <si>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</si>
  <si>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</si>
  <si>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</si>
  <si>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</si>
  <si>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</si>
  <si>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</si>
  <si>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</si>
  <si>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</si>
  <si>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</si>
  <si>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</si>
  <si>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</si>
  <si>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</si>
  <si>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</si>
  <si>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</si>
  <si>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</si>
  <si>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</si>
  <si>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</si>
  <si>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</si>
  <si>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</si>
  <si>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</si>
  <si>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</si>
  <si>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</si>
  <si>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</si>
  <si>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</si>
  <si>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</si>
  <si>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</si>
  <si>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</si>
  <si>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</si>
  <si>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</si>
  <si>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</si>
  <si>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</si>
  <si>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</si>
  <si>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</si>
  <si>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</si>
  <si>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</si>
  <si>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</si>
  <si>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</si>
  <si>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</si>
  <si>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</si>
  <si>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</si>
  <si>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</si>
  <si>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</si>
  <si>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</si>
  <si>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</si>
  <si>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</si>
  <si>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</si>
  <si>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</si>
  <si>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</si>
  <si>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</si>
  <si>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</si>
  <si>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</si>
  <si>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</si>
  <si>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</si>
  <si>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</si>
  <si>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</si>
  <si>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</si>
  <si>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</si>
  <si>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</si>
  <si>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</si>
  <si>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</si>
  <si>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</si>
  <si>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</si>
  <si>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</si>
  <si>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</si>
  <si>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</si>
  <si>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</si>
  <si>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</si>
  <si>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</si>
  <si>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</si>
  <si>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</si>
  <si>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</si>
  <si>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</si>
  <si>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</si>
  <si>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</si>
  <si>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</si>
  <si>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</si>
  <si>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</si>
  <si>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</si>
  <si>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</si>
  <si>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</si>
  <si>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</si>
  <si>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</si>
  <si>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</si>
  <si>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</si>
  <si>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</si>
  <si>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</si>
  <si>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</si>
  <si>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</si>
  <si>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</si>
  <si>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</si>
  <si>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</si>
  <si>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</si>
  <si>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</si>
  <si>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</si>
  <si>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</si>
  <si>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</si>
  <si>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</si>
  <si>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</si>
  <si>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</si>
  <si>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</si>
  <si>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</si>
  <si>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</si>
  <si>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</si>
  <si>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</si>
  <si>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</si>
  <si>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</si>
  <si>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</si>
  <si>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</si>
  <si>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</si>
  <si>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</si>
  <si>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</si>
  <si>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</si>
  <si>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</si>
  <si>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</si>
  <si>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</si>
  <si>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</si>
  <si>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</si>
  <si>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</si>
  <si>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</si>
  <si>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</si>
  <si>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</si>
  <si>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</si>
  <si>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</si>
  <si>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</si>
  <si>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</si>
  <si>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</si>
  <si>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</si>
  <si>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</si>
  <si>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</si>
  <si>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</si>
  <si>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</si>
  <si>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</si>
  <si>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</si>
  <si>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</si>
  <si>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</si>
  <si>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</si>
  <si>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</si>
  <si>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</si>
  <si>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</si>
  <si>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</si>
  <si>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</si>
  <si>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</si>
  <si>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</si>
  <si>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</si>
  <si>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</si>
  <si>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</si>
  <si>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</si>
  <si>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</si>
  <si>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</si>
  <si>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</si>
  <si>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</si>
  <si>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</si>
  <si>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</si>
  <si>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</si>
  <si>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</si>
  <si>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</si>
  <si>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</si>
  <si>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</si>
  <si>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</si>
  <si>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</si>
  <si>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</si>
  <si>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</si>
  <si>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</si>
  <si>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</si>
  <si>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</si>
  <si>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</si>
  <si>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</si>
  <si>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</si>
  <si>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</si>
  <si>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</si>
  <si>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</si>
  <si>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</si>
  <si>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</si>
  <si>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</si>
  <si>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</si>
  <si>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</si>
  <si>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</si>
  <si>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</si>
  <si>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</si>
  <si>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</si>
  <si>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</si>
  <si>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</si>
  <si>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</si>
  <si>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</si>
  <si>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</si>
  <si>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</si>
  <si>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</si>
  <si>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</si>
  <si>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</si>
  <si>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</si>
  <si>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</si>
  <si>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</si>
  <si>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</si>
  <si>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</si>
  <si>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</si>
  <si>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</si>
  <si>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</si>
  <si>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</si>
  <si>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</si>
  <si>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</si>
  <si>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</si>
  <si>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</si>
  <si>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</si>
  <si>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</si>
  <si>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</si>
  <si>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</si>
  <si>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</si>
  <si>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</si>
  <si>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</si>
  <si>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</si>
  <si>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</si>
  <si>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</si>
  <si>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</si>
  <si>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</si>
  <si>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</si>
  <si>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</si>
  <si>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</si>
  <si>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</si>
  <si>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</si>
  <si>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</si>
  <si>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</si>
  <si>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</si>
  <si>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</si>
  <si>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</si>
  <si>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</si>
  <si>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</si>
  <si>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</si>
  <si>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</si>
  <si>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</si>
  <si>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</si>
  <si>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</si>
  <si>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</si>
  <si>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</si>
  <si>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</si>
  <si>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</si>
  <si>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</si>
  <si>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</si>
  <si>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</si>
  <si>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</si>
  <si>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</si>
  <si>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</si>
  <si>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</si>
  <si>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</si>
  <si>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</si>
  <si>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</si>
  <si>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</si>
  <si>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</si>
  <si>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</si>
  <si>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</si>
  <si>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</si>
  <si>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</si>
  <si>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</si>
  <si>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</si>
  <si>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</si>
  <si>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</si>
  <si>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</si>
  <si>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</si>
  <si>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</si>
  <si>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</si>
  <si>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</si>
  <si>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</si>
  <si>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</si>
  <si>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</si>
  <si>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</si>
  <si>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</si>
  <si>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</si>
  <si>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</si>
  <si>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</si>
  <si>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</si>
  <si>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</si>
  <si>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</si>
  <si>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</si>
  <si>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</si>
  <si>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</si>
  <si>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</si>
  <si>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</si>
  <si>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</si>
  <si>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</si>
  <si>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</si>
  <si>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</si>
  <si>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</si>
  <si>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</si>
  <si>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</si>
  <si>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</si>
  <si>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</si>
  <si>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</si>
  <si>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</si>
  <si>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</si>
  <si>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</si>
  <si>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</si>
  <si>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</si>
  <si>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</si>
  <si>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</si>
  <si>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</si>
  <si>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</si>
  <si>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</si>
  <si>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</si>
  <si>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</si>
  <si>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</si>
  <si>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</si>
  <si>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</si>
  <si>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</si>
  <si>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</si>
  <si>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</si>
  <si>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</si>
  <si>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</si>
  <si>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</si>
  <si>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</si>
  <si>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</si>
  <si>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</si>
  <si>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</si>
  <si>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</si>
  <si>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</si>
  <si>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</si>
  <si>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</si>
  <si>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</si>
  <si>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</si>
  <si>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</si>
  <si>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</si>
  <si>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</si>
  <si>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</si>
  <si>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</si>
  <si>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</si>
  <si>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</si>
  <si>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</si>
  <si>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</si>
  <si>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</si>
  <si>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</si>
  <si>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</si>
  <si>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</si>
  <si>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</si>
  <si>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</si>
  <si>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</si>
  <si>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</si>
  <si>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</si>
  <si>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</si>
  <si>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</si>
  <si>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</si>
  <si>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</si>
  <si>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</si>
  <si>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</si>
  <si>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</si>
  <si>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</si>
  <si>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</si>
  <si>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</si>
  <si>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</si>
  <si>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</si>
  <si>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</si>
  <si>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</si>
  <si>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</si>
  <si>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</si>
  <si>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</si>
  <si>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</si>
  <si>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</si>
  <si>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</si>
  <si>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</si>
  <si>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</si>
  <si>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</si>
  <si>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</si>
  <si>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</si>
  <si>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</si>
  <si>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</si>
  <si>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</si>
  <si>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</si>
  <si>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</si>
  <si>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</si>
  <si>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</si>
  <si>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</si>
  <si>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</si>
  <si>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</si>
  <si>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</si>
  <si>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</si>
  <si>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</si>
  <si>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</si>
  <si>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</si>
  <si>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</si>
  <si>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</si>
  <si>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</si>
  <si>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</si>
  <si>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</si>
  <si>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</si>
  <si>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</si>
  <si>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</si>
  <si>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</si>
  <si>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</si>
  <si>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</si>
  <si>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</si>
  <si>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</si>
  <si>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</si>
  <si>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</si>
  <si>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</si>
  <si>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</si>
  <si>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</si>
  <si>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</si>
  <si>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</si>
  <si>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</si>
  <si>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</si>
  <si>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</si>
  <si>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</si>
  <si>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</si>
  <si>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</si>
  <si>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</si>
  <si>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</si>
  <si>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</si>
  <si>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</si>
  <si>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</si>
  <si>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</si>
  <si>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</si>
  <si>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</si>
  <si>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</si>
  <si>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</si>
  <si>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</si>
  <si>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</si>
  <si>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</si>
  <si>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</si>
  <si>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</si>
  <si>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</si>
  <si>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</si>
  <si>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</si>
  <si>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</si>
  <si>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</si>
  <si>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</si>
  <si>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</si>
  <si>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</si>
  <si>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</si>
  <si>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</si>
  <si>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</si>
  <si>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</si>
  <si>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</si>
  <si>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</si>
  <si>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</si>
  <si>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</si>
  <si>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</si>
  <si>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</si>
  <si>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</si>
  <si>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</si>
  <si>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</si>
  <si>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</si>
  <si>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</si>
  <si>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</si>
  <si>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</si>
  <si>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</si>
  <si>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</si>
  <si>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</si>
  <si>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</si>
  <si>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</si>
  <si>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</si>
  <si>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</si>
  <si>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</si>
  <si>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</si>
  <si>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</si>
  <si>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</si>
  <si>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</si>
  <si>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</si>
  <si>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</si>
  <si>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</si>
  <si>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</si>
  <si>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</si>
  <si>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</si>
  <si>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</si>
  <si>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</si>
  <si>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</si>
  <si>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</si>
  <si>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</si>
  <si>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</si>
  <si>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</si>
  <si>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</si>
  <si>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</si>
  <si>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</si>
  <si>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</si>
  <si>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</si>
  <si>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</si>
  <si>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</si>
  <si>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</si>
  <si>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</si>
  <si>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</si>
  <si>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</si>
  <si>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</si>
  <si>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</si>
  <si>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</si>
  <si>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</si>
  <si>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</si>
  <si>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</si>
  <si>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</si>
  <si>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</si>
  <si>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</si>
  <si>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</si>
  <si>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</si>
  <si>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</si>
  <si>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</si>
  <si>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</si>
  <si>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</si>
  <si>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</si>
  <si>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</si>
  <si>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</si>
  <si>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</si>
  <si>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</si>
  <si>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</si>
  <si>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</si>
  <si>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</si>
  <si>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</si>
  <si>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</si>
  <si>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</si>
  <si>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</si>
  <si>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</si>
  <si>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</si>
  <si>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</si>
  <si>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</si>
  <si>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</si>
  <si>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</si>
  <si>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</si>
  <si>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</si>
  <si>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</si>
  <si>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</si>
  <si>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</si>
  <si>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</si>
  <si>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</si>
  <si>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</si>
  <si>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</si>
  <si>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</si>
  <si>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</si>
  <si>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</si>
  <si>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</si>
  <si>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</si>
  <si>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</si>
  <si>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</si>
  <si>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</si>
  <si>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</si>
  <si>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</si>
  <si>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</si>
  <si>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</si>
  <si>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</si>
  <si>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</si>
  <si>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</si>
  <si>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</si>
  <si>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</si>
  <si>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</si>
  <si>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</si>
  <si>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</si>
  <si>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</si>
  <si>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</si>
  <si>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</si>
  <si>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</si>
  <si>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</si>
  <si>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</si>
  <si>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</si>
  <si>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</si>
  <si>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</si>
  <si>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</si>
  <si>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</si>
  <si>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</si>
  <si>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</si>
  <si>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</si>
  <si>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</si>
  <si>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</si>
  <si>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</si>
  <si>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</si>
  <si>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</si>
  <si>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</si>
  <si>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</si>
  <si>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</si>
  <si>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</si>
  <si>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</si>
  <si>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</si>
  <si>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</si>
  <si>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</si>
  <si>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</si>
  <si>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</si>
  <si>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</si>
  <si>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</si>
  <si>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</si>
  <si>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</si>
  <si>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</si>
  <si>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</si>
  <si>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</si>
  <si>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</si>
  <si>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</si>
  <si>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</si>
  <si>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</si>
  <si>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</si>
  <si>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</si>
  <si>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</si>
  <si>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</si>
  <si>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</si>
  <si>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</si>
  <si>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</si>
  <si>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</si>
  <si>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</si>
  <si>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</si>
  <si>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</si>
  <si>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</si>
  <si>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</si>
  <si>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</si>
  <si>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</si>
  <si>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</si>
  <si>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</si>
  <si>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</si>
  <si>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</si>
  <si>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</si>
  <si>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</si>
  <si>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</si>
  <si>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</si>
  <si>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</si>
  <si>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</si>
  <si>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</si>
  <si>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</si>
  <si>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</si>
  <si>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</si>
  <si>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</si>
  <si>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</si>
  <si>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</si>
  <si>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</si>
  <si>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</si>
  <si>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</si>
  <si>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</si>
  <si>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</si>
  <si>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</si>
  <si>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</si>
  <si>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</si>
  <si>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</si>
  <si>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</si>
  <si>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</si>
  <si>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</si>
  <si>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</si>
  <si>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</si>
  <si>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</si>
  <si>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</si>
  <si>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</si>
  <si>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</si>
  <si>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</si>
  <si>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</si>
  <si>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</si>
  <si>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</si>
  <si>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</si>
  <si>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</si>
  <si>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</si>
  <si>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</si>
  <si>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</si>
  <si>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</si>
  <si>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</si>
  <si>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</si>
  <si>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</si>
  <si>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</si>
  <si>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</si>
  <si>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</si>
  <si>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</si>
  <si>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</si>
  <si>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</si>
  <si>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</si>
  <si>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</si>
  <si>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</si>
  <si>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</si>
  <si>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</si>
  <si>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</si>
  <si>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</si>
  <si>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</si>
  <si>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</si>
  <si>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</si>
  <si>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</si>
  <si>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</si>
  <si>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</si>
  <si>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</si>
  <si>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</si>
  <si>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</si>
  <si>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</si>
  <si>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</si>
  <si>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</si>
  <si>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</si>
  <si>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</si>
  <si>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</si>
  <si>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</si>
  <si>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</si>
  <si>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</si>
  <si>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</si>
  <si>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</si>
  <si>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</si>
  <si>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</si>
  <si>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</si>
  <si>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</si>
  <si>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</si>
  <si>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</si>
  <si>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</si>
  <si>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</si>
  <si>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</si>
  <si>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</si>
  <si>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</si>
  <si>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</si>
  <si>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</si>
  <si>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</si>
  <si>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</si>
  <si>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</si>
  <si>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</si>
  <si>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</si>
  <si>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</si>
  <si>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</si>
  <si>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</si>
  <si>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</si>
  <si>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</si>
  <si>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</si>
  <si>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</si>
  <si>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</si>
  <si>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</si>
  <si>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</si>
  <si>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</si>
  <si>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</si>
  <si>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</si>
  <si>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</si>
  <si>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</si>
  <si>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</si>
  <si>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</si>
  <si>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</si>
  <si>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</si>
  <si>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</si>
  <si>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</si>
  <si>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</si>
  <si>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</si>
  <si>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</si>
  <si>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</si>
  <si>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</si>
  <si>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</si>
  <si>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</si>
  <si>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</si>
  <si>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</si>
  <si>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</si>
  <si>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</si>
  <si>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</si>
  <si>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</si>
  <si>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</si>
  <si>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</si>
  <si>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</si>
  <si>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</si>
  <si>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</si>
  <si>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</si>
  <si>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</si>
  <si>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</si>
  <si>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</si>
  <si>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</si>
  <si>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</si>
  <si>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</si>
  <si>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</si>
  <si>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</si>
  <si>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</si>
  <si>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</si>
  <si>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</si>
  <si>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</si>
  <si>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</si>
  <si>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</si>
  <si>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</si>
  <si>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</si>
  <si>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</si>
  <si>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</si>
  <si>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</si>
  <si>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</si>
  <si>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</si>
  <si>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</si>
  <si>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</si>
  <si>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</si>
  <si>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</si>
  <si>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</si>
  <si>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</si>
  <si>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</si>
  <si>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</si>
  <si>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</si>
  <si>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</si>
  <si>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</si>
  <si>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</si>
  <si>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</si>
  <si>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</si>
  <si>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</si>
  <si>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</si>
  <si>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</si>
  <si>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</si>
  <si>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</si>
  <si>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</si>
  <si>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</si>
  <si>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</si>
  <si>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</si>
  <si>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</si>
  <si>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</si>
  <si>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</si>
  <si>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</si>
  <si>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</si>
  <si>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</si>
  <si>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</si>
  <si>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</si>
  <si>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</si>
  <si>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</si>
  <si>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</si>
  <si>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</si>
  <si>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</si>
  <si>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</si>
  <si>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</si>
  <si>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</si>
  <si>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</si>
  <si>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</si>
  <si>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</si>
  <si>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</si>
  <si>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</si>
  <si>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</si>
  <si>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</si>
  <si>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</si>
  <si>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</si>
  <si>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</si>
  <si>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</si>
  <si>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</si>
  <si>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</si>
  <si>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</si>
  <si>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</si>
  <si>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</si>
  <si>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</si>
  <si>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</si>
  <si>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</si>
  <si>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</si>
  <si>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</si>
  <si>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</si>
  <si>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</si>
  <si>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</si>
  <si>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</si>
  <si>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</si>
  <si>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</si>
  <si>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</si>
  <si>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</si>
  <si>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</si>
  <si>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</si>
  <si>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</si>
  <si>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</si>
  <si>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</si>
  <si>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</si>
  <si>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</si>
  <si>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</si>
  <si>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</si>
  <si>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</si>
  <si>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</si>
  <si>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</si>
  <si>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</si>
  <si>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</si>
  <si>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</si>
  <si>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</si>
  <si>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</si>
  <si>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</si>
  <si>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</si>
  <si>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</si>
  <si>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</si>
  <si>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</si>
  <si>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</si>
  <si>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</si>
  <si>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</si>
  <si>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</si>
  <si>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</si>
  <si>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</si>
  <si>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</si>
  <si>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</si>
  <si>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</si>
  <si>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</si>
  <si>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</si>
  <si>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</si>
  <si>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</si>
  <si>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</si>
  <si>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</si>
  <si>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</si>
  <si>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</si>
  <si>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</si>
  <si>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</si>
  <si>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</si>
  <si>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</si>
  <si>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</si>
  <si>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</si>
  <si>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</si>
  <si>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</si>
  <si>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</si>
  <si>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</si>
  <si>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</si>
  <si>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</si>
  <si>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</si>
  <si>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</si>
  <si>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</si>
  <si>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</si>
  <si>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</si>
  <si>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</si>
  <si>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</si>
  <si>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</si>
  <si>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</si>
  <si>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</si>
  <si>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</si>
  <si>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</si>
  <si>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</si>
  <si>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</si>
  <si>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</si>
  <si>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</si>
  <si>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</si>
  <si>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</si>
  <si>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</si>
  <si>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</si>
  <si>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</si>
  <si>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</si>
  <si>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</si>
  <si>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</si>
  <si>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</si>
  <si>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</si>
  <si>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</si>
  <si>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</si>
  <si>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</si>
  <si>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</si>
  <si>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</si>
  <si>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</si>
  <si>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</si>
  <si>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</si>
  <si>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</si>
  <si>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</si>
  <si>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</si>
  <si>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</si>
  <si>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</si>
  <si>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</si>
  <si>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</si>
  <si>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</si>
  <si>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</si>
  <si>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</si>
  <si>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</si>
  <si>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</si>
  <si>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</si>
  <si>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</si>
  <si>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</si>
  <si>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</si>
  <si>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</si>
  <si>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</si>
  <si>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</si>
  <si>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</si>
  <si>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</si>
  <si>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</si>
  <si>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</si>
  <si>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</si>
  <si>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</si>
  <si>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</si>
  <si>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</si>
  <si>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</si>
  <si>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</si>
  <si>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</si>
  <si>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</si>
  <si>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</si>
  <si>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</si>
  <si>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</si>
  <si>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</si>
  <si>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</si>
  <si>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</si>
  <si>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</si>
  <si>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</si>
  <si>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</si>
  <si>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</si>
  <si>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</si>
  <si>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</si>
  <si>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</si>
  <si>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</si>
  <si>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</si>
  <si>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</si>
  <si>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</si>
  <si>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</si>
  <si>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</si>
  <si>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</si>
  <si>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</si>
  <si>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</si>
  <si>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</si>
  <si>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</si>
  <si>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</si>
  <si>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</si>
  <si>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</si>
  <si>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</si>
  <si>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</si>
  <si>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</si>
  <si>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</si>
  <si>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</si>
  <si>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</si>
  <si>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</si>
  <si>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</si>
  <si>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</si>
  <si>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</si>
  <si>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</si>
  <si>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</si>
  <si>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</si>
  <si>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</si>
  <si>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</si>
  <si>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</si>
  <si>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</si>
  <si>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</si>
  <si>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</si>
  <si>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</si>
  <si>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</si>
  <si>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</si>
  <si>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</si>
  <si>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</si>
  <si>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</si>
  <si>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</si>
  <si>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</si>
  <si>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</si>
  <si>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</si>
  <si>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</si>
  <si>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</si>
  <si>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</si>
  <si>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</si>
  <si>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</si>
  <si>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</si>
  <si>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</si>
  <si>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</si>
  <si>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</si>
  <si>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</si>
  <si>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</si>
  <si>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</si>
  <si>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</si>
  <si>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</si>
  <si>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</si>
  <si>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</si>
  <si>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</si>
  <si>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</si>
  <si>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</si>
  <si>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</si>
  <si>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</si>
  <si>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</si>
  <si>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</si>
  <si>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</si>
  <si>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</si>
  <si>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</si>
  <si>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</si>
  <si>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</si>
  <si>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</si>
  <si>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</si>
  <si>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</si>
  <si>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</si>
  <si>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</si>
  <si>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</si>
  <si>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</si>
  <si>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</si>
  <si>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</si>
  <si>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</si>
  <si>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</si>
  <si>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</si>
  <si>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</si>
  <si>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</si>
  <si>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</si>
  <si>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</si>
  <si>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</si>
  <si>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</si>
  <si>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</si>
  <si>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</si>
  <si>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</si>
  <si>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</si>
  <si>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</si>
  <si>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</si>
  <si>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</si>
  <si>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</si>
  <si>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</si>
  <si>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</si>
  <si>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</si>
  <si>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</si>
  <si>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</si>
  <si>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</si>
  <si>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</si>
  <si>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</si>
  <si>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</si>
  <si>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</si>
  <si>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</si>
  <si>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</si>
  <si>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</si>
  <si>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</si>
  <si>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</si>
  <si>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</si>
  <si>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</si>
  <si>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</si>
  <si>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</si>
  <si>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</si>
  <si>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</si>
  <si>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</si>
  <si>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</si>
  <si>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</si>
  <si>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</si>
  <si>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</si>
  <si>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</si>
  <si>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</si>
  <si>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</si>
  <si>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</si>
  <si>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</si>
  <si>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</si>
  <si>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</si>
  <si>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</si>
  <si>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</si>
  <si>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</si>
  <si>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</si>
  <si>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</si>
  <si>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</si>
  <si>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</si>
  <si>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</si>
  <si>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</si>
  <si>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</si>
  <si>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</si>
  <si>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</si>
  <si>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</si>
  <si>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</si>
  <si>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</si>
  <si>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</si>
  <si>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</si>
  <si>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</si>
  <si>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</si>
  <si>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</si>
  <si>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</si>
  <si>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</si>
  <si>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</si>
  <si>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</si>
  <si>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</si>
  <si>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</si>
  <si>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</si>
  <si>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</si>
  <si>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</si>
  <si>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</si>
  <si>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</si>
  <si>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</si>
  <si>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</si>
  <si>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</si>
  <si>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</si>
  <si>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</si>
  <si>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</si>
  <si>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</si>
  <si>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</si>
  <si>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</si>
  <si>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</si>
  <si>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</si>
  <si>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</si>
  <si>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</si>
  <si>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</si>
  <si>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</si>
  <si>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</si>
  <si>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</si>
  <si>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</si>
  <si>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</si>
  <si>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</si>
  <si>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</si>
  <si>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</si>
  <si>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</si>
  <si>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</si>
  <si>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</si>
  <si>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</si>
  <si>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</si>
  <si>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</si>
  <si>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</si>
  <si>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</si>
  <si>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</si>
  <si>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</si>
  <si>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</si>
  <si>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</si>
  <si>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</si>
  <si>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</si>
  <si>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</si>
  <si>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</si>
  <si>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</si>
  <si>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</si>
  <si>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</si>
  <si>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</si>
  <si>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</si>
  <si>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</si>
  <si>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</si>
  <si>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</si>
  <si>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</si>
  <si>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</si>
  <si>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</si>
  <si>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</si>
  <si>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</si>
  <si>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</si>
  <si>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</si>
  <si>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</si>
  <si>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</si>
  <si>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</si>
  <si>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</si>
  <si>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</si>
  <si>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</si>
  <si>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</si>
  <si>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</si>
  <si>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</si>
  <si>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</si>
  <si>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</si>
  <si>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</si>
  <si>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</si>
  <si>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</si>
  <si>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</si>
  <si>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</si>
  <si>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</si>
  <si>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</si>
  <si>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</si>
  <si>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</si>
  <si>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</si>
  <si>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</si>
  <si>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</si>
  <si>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</si>
  <si>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</si>
  <si>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</si>
  <si>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</si>
  <si>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</si>
  <si>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</si>
  <si>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</si>
  <si>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</si>
  <si>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</si>
  <si>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</si>
  <si>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</si>
  <si>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</si>
  <si>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</si>
  <si>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</si>
  <si>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</si>
  <si>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</si>
  <si>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</si>
  <si>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</si>
  <si>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</si>
  <si>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</si>
  <si>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</si>
  <si>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</si>
  <si>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</si>
  <si>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</si>
  <si>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</si>
  <si>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</si>
  <si>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</si>
  <si>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</si>
  <si>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</si>
  <si>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</si>
  <si>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</si>
  <si>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</si>
  <si>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</si>
  <si>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</si>
  <si>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</si>
  <si>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</si>
  <si>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</si>
  <si>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</si>
  <si>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</si>
  <si>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</si>
  <si>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</si>
  <si>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</si>
  <si>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</si>
  <si>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</si>
  <si>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</si>
  <si>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</si>
  <si>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</si>
  <si>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</si>
  <si>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</si>
  <si>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</si>
  <si>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</si>
  <si>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</si>
  <si>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</si>
  <si>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</si>
  <si>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</si>
  <si>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</si>
  <si>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</si>
  <si>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</si>
  <si>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</si>
  <si>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</si>
  <si>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</si>
  <si>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</si>
  <si>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</si>
  <si>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</si>
  <si>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</si>
  <si>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</si>
  <si>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</si>
  <si>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</si>
  <si>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</si>
  <si>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</si>
  <si>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</si>
  <si>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</si>
  <si>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</si>
  <si>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</si>
  <si>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</si>
  <si>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</si>
  <si>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</si>
  <si>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</si>
  <si>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</si>
  <si>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</si>
  <si>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</si>
  <si>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</si>
  <si>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</si>
  <si>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</si>
  <si>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</si>
  <si>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</si>
  <si>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</si>
  <si>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</si>
  <si>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</si>
  <si>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</si>
  <si>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</si>
  <si>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</si>
  <si>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</si>
  <si>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</si>
  <si>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</si>
  <si>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</si>
  <si>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</si>
  <si>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</si>
  <si>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</si>
  <si>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</si>
  <si>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</si>
  <si>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</si>
  <si>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</si>
  <si>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</si>
  <si>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</si>
  <si>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</si>
  <si>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</si>
  <si>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</si>
  <si>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</si>
  <si>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</si>
  <si>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</si>
  <si>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</si>
  <si>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</si>
  <si>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</si>
  <si>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</si>
  <si>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</si>
  <si>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</si>
  <si>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</si>
  <si>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</si>
  <si>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</si>
  <si>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</si>
  <si>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</si>
  <si>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</si>
  <si>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</si>
  <si>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</si>
  <si>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</si>
  <si>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</si>
  <si>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</si>
  <si>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</si>
  <si>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</si>
  <si>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</si>
  <si>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</si>
  <si>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</si>
  <si>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</si>
  <si>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</si>
  <si>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</si>
  <si>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</si>
  <si>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</si>
  <si>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</si>
  <si>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</si>
  <si>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</si>
  <si>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</si>
  <si>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</si>
  <si>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</si>
  <si>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</si>
  <si>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</si>
  <si>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</si>
  <si>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</si>
  <si>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</si>
  <si>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</si>
  <si>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</si>
  <si>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</si>
  <si>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</si>
  <si>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</si>
  <si>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</si>
  <si>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</si>
  <si>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</si>
  <si>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</si>
  <si>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</si>
  <si>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</si>
  <si>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</si>
  <si>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</si>
  <si>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</si>
  <si>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</si>
  <si>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</si>
  <si>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</si>
  <si>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</si>
  <si>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</si>
  <si>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</si>
  <si>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</si>
  <si>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</si>
  <si>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</si>
  <si>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</si>
  <si>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</si>
  <si>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</si>
  <si>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</si>
  <si>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</si>
  <si>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</si>
  <si>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</si>
  <si>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</si>
  <si>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</si>
  <si>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</si>
  <si>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</si>
  <si>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</si>
  <si>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</si>
  <si>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</si>
  <si>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</si>
  <si>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</si>
  <si>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</si>
  <si>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</si>
  <si>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</si>
  <si>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</si>
  <si>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</si>
  <si>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</si>
  <si>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</si>
  <si>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</si>
  <si>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</si>
  <si>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</si>
  <si>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</si>
  <si>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</si>
  <si>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</si>
  <si>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</si>
  <si>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</si>
  <si>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</si>
  <si>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</si>
  <si>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</si>
  <si>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</si>
  <si>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</si>
  <si>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</si>
  <si>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</si>
  <si>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</si>
  <si>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</si>
  <si>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</si>
  <si>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</si>
  <si>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</si>
  <si>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</si>
  <si>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</si>
  <si>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</si>
  <si>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</si>
  <si>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</si>
  <si>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</si>
  <si>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</si>
  <si>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</si>
  <si>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</si>
  <si>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</si>
  <si>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</si>
  <si>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</si>
  <si>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</si>
  <si>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</si>
  <si>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</si>
  <si>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</si>
  <si>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</si>
  <si>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</si>
  <si>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</si>
  <si>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</si>
  <si>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</si>
  <si>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</si>
  <si>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</si>
  <si>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</si>
  <si>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</si>
  <si>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</si>
  <si>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</si>
  <si>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</si>
  <si>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</si>
  <si>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</si>
  <si>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</si>
  <si>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</si>
  <si>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</si>
  <si>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</si>
  <si>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</si>
  <si>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</si>
  <si>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</si>
  <si>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</si>
  <si>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</si>
  <si>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</si>
  <si>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</si>
  <si>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</si>
  <si>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</si>
  <si>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</si>
  <si>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</si>
  <si>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</si>
  <si>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</si>
  <si>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</si>
  <si>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</si>
  <si>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</si>
  <si>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</si>
  <si>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</si>
  <si>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</si>
  <si>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</si>
  <si>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</si>
  <si>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</si>
  <si>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</si>
  <si>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</si>
  <si>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</si>
  <si>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</si>
  <si>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</si>
  <si>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</si>
  <si>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</si>
  <si>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</si>
  <si>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</si>
  <si>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</si>
  <si>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</si>
  <si>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</si>
  <si>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</si>
  <si>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</si>
  <si>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</si>
  <si>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</si>
  <si>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</si>
  <si>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</si>
  <si>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</si>
  <si>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</si>
  <si>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</si>
  <si>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</si>
  <si>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</si>
  <si>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</si>
  <si>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</si>
  <si>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</si>
  <si>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</si>
  <si>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</si>
  <si>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</si>
  <si>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</si>
  <si>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</si>
  <si>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</si>
  <si>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</si>
  <si>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</si>
  <si>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</si>
  <si>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</si>
  <si>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</si>
  <si>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</si>
  <si>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</si>
  <si>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</si>
  <si>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</si>
  <si>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</si>
  <si>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</si>
  <si>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</si>
  <si>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</si>
  <si>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</si>
  <si>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</si>
  <si>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</si>
  <si>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</si>
  <si>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</si>
  <si>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</si>
  <si>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</si>
  <si>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</si>
  <si>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</si>
  <si>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</si>
  <si>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</si>
  <si>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</si>
  <si>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</si>
  <si>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</si>
  <si>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</si>
  <si>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</si>
  <si>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</si>
  <si>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</si>
  <si>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</si>
  <si>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</si>
  <si>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</si>
  <si>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</si>
  <si>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</si>
  <si>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</si>
  <si>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</si>
  <si>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</si>
  <si>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</si>
  <si>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</si>
  <si>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</si>
  <si>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</si>
  <si>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</si>
  <si>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</si>
  <si>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</si>
  <si>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</si>
  <si>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</si>
  <si>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</si>
  <si>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</si>
  <si>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</si>
  <si>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</si>
  <si>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</si>
  <si>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</si>
  <si>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</si>
  <si>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</si>
  <si>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</si>
  <si>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</si>
  <si>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</si>
  <si>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</si>
  <si>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</si>
  <si>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</si>
  <si>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</si>
  <si>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</si>
  <si>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</si>
  <si>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</si>
  <si>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</si>
  <si>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</si>
  <si>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</si>
  <si>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</si>
  <si>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</si>
  <si>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</si>
  <si>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</si>
  <si>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</si>
  <si>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</si>
  <si>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</si>
  <si>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</si>
  <si>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</si>
  <si>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</si>
  <si>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</si>
  <si>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</si>
  <si>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</si>
  <si>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</si>
  <si>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</si>
  <si>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</si>
  <si>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</si>
  <si>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</si>
  <si>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</si>
  <si>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</si>
  <si>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</si>
  <si>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</si>
  <si>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</si>
  <si>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</si>
  <si>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</si>
  <si>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</si>
  <si>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</si>
  <si>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</si>
  <si>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</si>
  <si>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</si>
  <si>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</si>
  <si>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</si>
  <si>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</si>
  <si>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</si>
  <si>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</si>
  <si>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</si>
  <si>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</si>
  <si>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</si>
  <si>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</si>
  <si>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</si>
  <si>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</si>
  <si>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</si>
  <si>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</si>
  <si>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</si>
  <si>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</si>
  <si>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</si>
  <si>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</si>
  <si>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</si>
  <si>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</si>
  <si>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</si>
  <si>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</si>
  <si>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</si>
  <si>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</si>
  <si>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</si>
  <si>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</si>
  <si>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</si>
  <si>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</si>
  <si>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</si>
  <si>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</si>
  <si>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</si>
  <si>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</si>
  <si>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</si>
  <si>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</si>
  <si>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</si>
  <si>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</si>
  <si>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</si>
  <si>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</si>
  <si>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</si>
  <si>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</si>
  <si>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</si>
  <si>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</si>
  <si>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</si>
  <si>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</si>
  <si>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</si>
  <si>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</si>
  <si>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</si>
  <si>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</si>
  <si>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</si>
  <si>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</si>
  <si>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</si>
  <si>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</si>
  <si>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</si>
  <si>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</si>
  <si>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</si>
  <si>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</si>
  <si>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</si>
  <si>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</si>
  <si>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</si>
  <si>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</si>
  <si>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</si>
  <si>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</si>
  <si>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</si>
  <si>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</si>
  <si>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</si>
  <si>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</si>
  <si>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</si>
  <si>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</si>
  <si>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</si>
  <si>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</si>
  <si>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</si>
  <si>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</si>
  <si>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</si>
  <si>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</si>
  <si>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</si>
  <si>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</si>
  <si>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</si>
  <si>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</si>
  <si>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</si>
  <si>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</si>
  <si>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</si>
  <si>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</si>
  <si>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</si>
  <si>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</si>
  <si>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</si>
  <si>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</si>
  <si>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</si>
  <si>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</si>
  <si>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</si>
  <si>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</si>
  <si>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</si>
  <si>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</si>
  <si>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</si>
  <si>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</si>
  <si>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</si>
  <si>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</si>
  <si>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</si>
  <si>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</si>
  <si>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</si>
  <si>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</si>
  <si>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</si>
  <si>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</si>
  <si>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</si>
  <si>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</si>
  <si>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</si>
  <si>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</si>
  <si>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</si>
  <si>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</si>
  <si>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</si>
  <si>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</si>
  <si>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</si>
  <si>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</si>
  <si>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</si>
  <si>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</si>
  <si>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</si>
  <si>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</si>
  <si>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</si>
  <si>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</si>
  <si>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</si>
  <si>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</si>
  <si>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</si>
  <si>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</si>
  <si>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</si>
  <si>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</si>
  <si>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</si>
  <si>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</si>
  <si>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</si>
  <si>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</si>
  <si>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</si>
  <si>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</si>
  <si>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</si>
  <si>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</si>
  <si>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</si>
  <si>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</si>
  <si>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</si>
  <si>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</si>
  <si>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</si>
  <si>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</si>
  <si>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</si>
  <si>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</si>
  <si>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</si>
  <si>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</si>
  <si>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</si>
  <si>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</si>
  <si>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</si>
  <si>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</si>
  <si>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</si>
  <si>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</si>
  <si>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</si>
  <si>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</si>
  <si>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</si>
  <si>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</si>
  <si>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</si>
  <si>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</si>
  <si>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</si>
  <si>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</si>
  <si>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</si>
  <si>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</si>
  <si>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</si>
  <si>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</si>
  <si>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</si>
  <si>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</si>
  <si>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</si>
  <si>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</si>
  <si>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</si>
  <si>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</si>
  <si>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</si>
  <si>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</si>
  <si>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</si>
  <si>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</si>
  <si>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</si>
  <si>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</si>
  <si>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</si>
  <si>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</si>
  <si>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</si>
  <si>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</si>
  <si>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</si>
  <si>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</si>
  <si>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</si>
  <si>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</si>
  <si>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</si>
  <si>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</si>
  <si>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</si>
  <si>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</si>
  <si>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</si>
  <si>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</si>
  <si>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</si>
  <si>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</si>
  <si>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</si>
  <si>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</si>
  <si>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</si>
  <si>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</si>
  <si>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</si>
  <si>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</si>
  <si>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</si>
  <si>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</si>
  <si>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</si>
  <si>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</si>
  <si>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</si>
  <si>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</si>
  <si>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</si>
  <si>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</si>
  <si>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</si>
  <si>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</si>
  <si>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</si>
  <si>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</si>
  <si>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</si>
  <si>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</si>
  <si>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</si>
  <si>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</si>
  <si>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</si>
  <si>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</si>
  <si>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</si>
  <si>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</si>
  <si>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</si>
  <si>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</si>
  <si>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</si>
  <si>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</si>
  <si>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</si>
  <si>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</si>
  <si>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</si>
  <si>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</si>
  <si>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</si>
  <si>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</si>
  <si>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</si>
  <si>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</si>
  <si>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</si>
  <si>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</si>
  <si>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</si>
  <si>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</si>
  <si>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</si>
  <si>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</si>
  <si>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</si>
  <si>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</si>
  <si>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</si>
  <si>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</si>
  <si>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</si>
  <si>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</si>
  <si>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</si>
  <si>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</si>
  <si>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</si>
  <si>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</si>
  <si>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</si>
  <si>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</si>
  <si>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</si>
  <si>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</si>
  <si>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</si>
  <si>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</si>
  <si>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</si>
  <si>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</si>
  <si>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</si>
  <si>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</si>
  <si>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</si>
  <si>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</si>
  <si>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</si>
  <si>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</si>
  <si>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</si>
  <si>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</si>
  <si>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</si>
  <si>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</si>
  <si>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</si>
  <si>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</si>
  <si>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</si>
  <si>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</si>
  <si>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</si>
  <si>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</si>
  <si>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</si>
  <si>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</si>
  <si>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</si>
  <si>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</si>
  <si>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</si>
  <si>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</si>
  <si>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</si>
  <si>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</si>
  <si>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</si>
  <si>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</si>
  <si>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</si>
  <si>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</si>
  <si>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</si>
  <si>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</si>
  <si>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</si>
  <si>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</si>
  <si>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</si>
  <si>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</si>
  <si>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</si>
  <si>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</si>
  <si>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</si>
  <si>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</si>
  <si>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</si>
  <si>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</si>
  <si>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</si>
  <si>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</si>
  <si>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</si>
  <si>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</si>
  <si>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</si>
  <si>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</si>
  <si>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</si>
  <si>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</si>
  <si>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</si>
  <si>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</si>
  <si>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</si>
  <si>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</si>
  <si>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</si>
  <si>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</si>
  <si>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</si>
  <si>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</si>
  <si>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</si>
  <si>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</si>
  <si>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</si>
  <si>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</si>
  <si>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</si>
  <si>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</si>
  <si>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</si>
  <si>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</si>
  <si>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</si>
  <si>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</si>
  <si>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</si>
  <si>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</si>
  <si>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</si>
  <si>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</si>
  <si>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</si>
  <si>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</si>
  <si>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</si>
  <si>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</si>
  <si>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</si>
  <si>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</si>
  <si>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</si>
  <si>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</si>
  <si>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</si>
  <si>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</si>
  <si>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</si>
  <si>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</si>
  <si>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</si>
  <si>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</si>
  <si>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</si>
  <si>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</si>
  <si>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</si>
  <si>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</si>
  <si>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</si>
  <si>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</si>
  <si>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</si>
  <si>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</si>
  <si>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</si>
  <si>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</si>
  <si>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</si>
  <si>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</si>
  <si>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</si>
  <si>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</si>
  <si>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</si>
  <si>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</si>
  <si>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</si>
  <si>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</si>
  <si>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</si>
  <si>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</si>
  <si>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</si>
  <si>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</si>
  <si>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</si>
  <si>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</si>
  <si>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</si>
  <si>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</si>
  <si>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</si>
  <si>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</si>
  <si>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</si>
  <si>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</si>
  <si>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</si>
  <si>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</si>
  <si>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</si>
  <si>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</si>
  <si>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</si>
  <si>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</si>
  <si>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</si>
  <si>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</si>
  <si>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</si>
  <si>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</si>
  <si>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</si>
  <si>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</si>
  <si>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</si>
  <si>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</si>
  <si>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</si>
  <si>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</si>
  <si>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</si>
  <si>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</si>
  <si>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</si>
  <si>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</si>
  <si>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</si>
  <si>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</si>
  <si>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</si>
  <si>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</si>
  <si>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</si>
  <si>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</si>
  <si>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</si>
  <si>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</si>
  <si>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</si>
  <si>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</si>
  <si>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</si>
  <si>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</si>
  <si>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</si>
  <si>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</si>
  <si>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</si>
  <si>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</si>
  <si>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</si>
  <si>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</si>
  <si>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</si>
  <si>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</si>
  <si>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</si>
  <si>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</si>
  <si>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</si>
  <si>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</si>
  <si>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</si>
  <si>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</si>
  <si>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</si>
  <si>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</si>
  <si>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</si>
  <si>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</si>
  <si>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</si>
  <si>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</si>
  <si>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</si>
  <si>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</si>
  <si>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</si>
  <si>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</si>
  <si>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</si>
  <si>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</si>
  <si>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</si>
  <si>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</si>
  <si>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</si>
  <si>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</si>
  <si>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</si>
  <si>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</si>
  <si>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</si>
  <si>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</si>
  <si>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</si>
  <si>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</si>
  <si>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</si>
  <si>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</si>
  <si>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</si>
  <si>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</si>
  <si>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</si>
  <si>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</si>
  <si>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</si>
  <si>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</si>
  <si>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</si>
  <si>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</si>
  <si>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</si>
  <si>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</si>
  <si>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</si>
  <si>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</si>
  <si>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</si>
  <si>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</si>
  <si>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</si>
  <si>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</si>
  <si>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</si>
  <si>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</si>
  <si>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</si>
  <si>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</si>
  <si>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</si>
  <si>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</si>
  <si>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</si>
  <si>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</si>
  <si>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</si>
  <si>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</si>
  <si>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</si>
  <si>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</si>
  <si>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</si>
  <si>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</si>
  <si>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</si>
  <si>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</si>
  <si>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</si>
  <si>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</si>
  <si>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</si>
  <si>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</si>
  <si>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</si>
  <si>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</si>
  <si>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</si>
  <si>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</si>
  <si>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</si>
  <si>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</si>
  <si>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</si>
  <si>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</si>
  <si>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</si>
  <si>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</si>
  <si>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</si>
  <si>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</si>
  <si>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</si>
  <si>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</si>
  <si>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</si>
  <si>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</si>
  <si>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</si>
  <si>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</si>
  <si>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</si>
  <si>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</si>
  <si>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</si>
  <si>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</si>
  <si>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</si>
  <si>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</si>
  <si>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</si>
  <si>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</si>
  <si>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</si>
  <si>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</si>
  <si>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</si>
  <si>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</si>
  <si>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</si>
  <si>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</si>
  <si>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</si>
  <si>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</si>
  <si>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</si>
  <si>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</si>
  <si>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</si>
  <si>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</si>
  <si>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</si>
  <si>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</si>
  <si>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</si>
  <si>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</si>
  <si>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</si>
  <si>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</si>
  <si>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</si>
  <si>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</si>
  <si>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</si>
  <si>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</si>
  <si>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</si>
  <si>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</si>
  <si>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</si>
  <si>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</si>
  <si>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</si>
  <si>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</si>
  <si>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</si>
  <si>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</si>
  <si>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</si>
  <si>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</si>
  <si>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</si>
  <si>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</si>
  <si>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</si>
  <si>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</si>
  <si>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</si>
  <si>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</si>
  <si>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</si>
  <si>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</si>
  <si>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</si>
  <si>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</si>
  <si>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</si>
  <si>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</si>
  <si>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</si>
  <si>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</si>
  <si>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</si>
  <si>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</si>
  <si>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</si>
  <si>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</si>
  <si>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</si>
  <si>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</si>
  <si>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</si>
  <si>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</si>
  <si>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</si>
  <si>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</si>
  <si>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</si>
  <si>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</si>
  <si>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</si>
  <si>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</si>
  <si>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</si>
  <si>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</si>
  <si>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</si>
  <si>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</si>
  <si>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</si>
  <si>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</si>
  <si>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</si>
  <si>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</si>
  <si>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</si>
  <si>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</si>
  <si>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</si>
  <si>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</si>
  <si>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</si>
  <si>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</si>
  <si>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</si>
  <si>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</si>
  <si>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</si>
  <si>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</si>
  <si>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</si>
  <si>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</si>
  <si>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</si>
  <si>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</si>
  <si>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</si>
  <si>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</si>
  <si>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</si>
  <si>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</si>
  <si>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</si>
  <si>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</si>
  <si>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</si>
  <si>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</si>
  <si>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</si>
  <si>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</si>
  <si>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</si>
  <si>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</si>
  <si>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</si>
  <si>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</si>
  <si>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</si>
  <si>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</si>
  <si>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</si>
  <si>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</si>
  <si>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</si>
  <si>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</si>
  <si>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</si>
  <si>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</si>
  <si>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</si>
  <si>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</si>
  <si>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</si>
  <si>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</si>
  <si>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</si>
  <si>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</si>
  <si>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</si>
  <si>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</si>
  <si>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</si>
  <si>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</si>
  <si>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</si>
  <si>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</si>
  <si>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</si>
  <si>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</si>
  <si>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</si>
  <si>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</si>
  <si>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</si>
  <si>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</si>
  <si>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</si>
  <si>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</si>
  <si>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</si>
  <si>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</si>
  <si>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</si>
  <si>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</si>
  <si>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</si>
  <si>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</si>
  <si>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</si>
  <si>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</si>
  <si>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</si>
  <si>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</si>
  <si>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</si>
  <si>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</si>
  <si>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</si>
  <si>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</si>
  <si>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</si>
  <si>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</si>
  <si>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</si>
  <si>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</si>
  <si>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</si>
  <si>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</si>
  <si>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</si>
  <si>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</si>
  <si>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</si>
  <si>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</si>
  <si>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</si>
  <si>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</si>
  <si>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</si>
  <si>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</si>
  <si>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</si>
  <si>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</si>
  <si>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</si>
  <si>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</si>
  <si>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</si>
  <si>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</si>
  <si>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</si>
  <si>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</si>
  <si>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</si>
  <si>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</si>
  <si>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</si>
  <si>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</si>
  <si>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</si>
  <si>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</si>
  <si>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</si>
  <si>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</si>
  <si>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</si>
  <si>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</si>
  <si>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</si>
  <si>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</si>
  <si>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</si>
  <si>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</si>
  <si>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</si>
  <si>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</si>
  <si>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</si>
  <si>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</si>
  <si>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</si>
  <si>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</si>
  <si>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</si>
  <si>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</si>
  <si>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</si>
  <si>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</si>
  <si>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</si>
  <si>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</si>
  <si>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</si>
  <si>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</si>
  <si>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</si>
  <si>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</si>
  <si>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</si>
  <si>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</si>
  <si>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</si>
  <si>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</si>
  <si>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</si>
  <si>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</si>
  <si>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</si>
  <si>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</si>
  <si>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</si>
  <si>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</si>
  <si>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</si>
  <si>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</si>
  <si>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</si>
  <si>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</si>
  <si>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</si>
  <si>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</si>
  <si>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</si>
  <si>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</si>
  <si>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</si>
  <si>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</si>
  <si>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</si>
  <si>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</si>
  <si>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</si>
  <si>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</si>
  <si>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</si>
  <si>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</si>
  <si>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</si>
  <si>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</si>
  <si>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</si>
  <si>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</si>
  <si>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</si>
  <si>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</si>
  <si>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</si>
  <si>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</si>
  <si>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</si>
  <si>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</si>
  <si>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</si>
  <si>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</si>
  <si>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</si>
  <si>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</si>
  <si>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</si>
  <si>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</si>
  <si>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</si>
  <si>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</si>
  <si>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</si>
  <si>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</si>
  <si>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</si>
  <si>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</si>
  <si>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</si>
  <si>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</si>
  <si>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</si>
  <si>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</si>
  <si>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</si>
  <si>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</si>
  <si>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</si>
  <si>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</si>
  <si>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</si>
  <si>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</si>
  <si>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</si>
  <si>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</si>
  <si>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</si>
  <si>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</si>
  <si>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</si>
  <si>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</si>
  <si>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</si>
  <si>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</si>
  <si>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</si>
  <si>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</si>
  <si>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</si>
  <si>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</si>
  <si>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</si>
  <si>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</si>
  <si>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</si>
  <si>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</si>
  <si>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</si>
  <si>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</si>
  <si>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</si>
  <si>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</si>
  <si>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</si>
  <si>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</si>
  <si>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</si>
  <si>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</si>
  <si>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</si>
  <si>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</si>
  <si>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</si>
  <si>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</si>
  <si>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</si>
  <si>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</si>
  <si>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</si>
  <si>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</si>
  <si>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</si>
  <si>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</si>
  <si>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</si>
  <si>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</si>
  <si>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</si>
  <si>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</si>
  <si>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</si>
  <si>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</si>
  <si>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</si>
  <si>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</si>
  <si>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</si>
  <si>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</si>
  <si>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</si>
  <si>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</si>
  <si>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</si>
  <si>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</si>
  <si>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</si>
  <si>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</si>
  <si>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</si>
  <si>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</si>
  <si>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</si>
  <si>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</si>
  <si>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</si>
  <si>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</si>
  <si>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</si>
  <si>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</si>
  <si>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</si>
  <si>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</si>
  <si>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</si>
  <si>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</si>
  <si>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</si>
  <si>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</si>
  <si>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</si>
  <si>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</si>
  <si>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</si>
  <si>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</si>
  <si>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</si>
  <si>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</si>
  <si>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</si>
  <si>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</si>
  <si>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</si>
  <si>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</si>
  <si>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</si>
  <si>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</si>
  <si>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</si>
  <si>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</si>
  <si>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</si>
  <si>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</si>
  <si>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</si>
  <si>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</si>
  <si>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</si>
  <si>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</si>
  <si>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</si>
  <si>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</si>
  <si>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</si>
  <si>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</si>
  <si>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</si>
  <si>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</si>
  <si>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</si>
  <si>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</si>
  <si>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</si>
  <si>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</si>
  <si>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</si>
  <si>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</si>
  <si>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</si>
  <si>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</si>
  <si>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</si>
  <si>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</si>
  <si>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</si>
  <si>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</si>
  <si>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</si>
  <si>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</si>
  <si>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</si>
  <si>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</si>
  <si>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</si>
  <si>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</si>
  <si>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</si>
  <si>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</si>
  <si>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</si>
  <si>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</si>
  <si>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</si>
  <si>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</si>
  <si>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</si>
  <si>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</si>
  <si>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</si>
  <si>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</si>
  <si>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</si>
  <si>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</si>
  <si>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</si>
  <si>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</si>
  <si>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</si>
  <si>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</si>
  <si>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</si>
  <si>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</si>
  <si>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</si>
  <si>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</si>
  <si>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</si>
  <si>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</si>
  <si>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</si>
  <si>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</si>
  <si>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</si>
  <si>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</si>
  <si>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</si>
  <si>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</si>
  <si>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</si>
  <si>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</si>
  <si>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</si>
  <si>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</si>
  <si>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</si>
  <si>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</si>
  <si>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</si>
  <si>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</si>
  <si>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</si>
  <si>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</si>
  <si>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</si>
  <si>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</si>
  <si>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</si>
  <si>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</si>
  <si>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</si>
  <si>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</si>
  <si>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</si>
  <si>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</si>
  <si>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</si>
  <si>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</si>
  <si>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</si>
  <si>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</si>
  <si>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</si>
  <si>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</si>
  <si>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</si>
  <si>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</si>
  <si>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</si>
  <si>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</si>
  <si>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</si>
  <si>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</si>
  <si>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</si>
  <si>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</si>
  <si>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</si>
  <si>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</si>
  <si>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</si>
  <si>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</si>
  <si>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</si>
  <si>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</si>
  <si>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</si>
  <si>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</si>
  <si>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</si>
  <si>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</si>
  <si>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</si>
  <si>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</si>
  <si>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</si>
  <si>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</si>
  <si>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</si>
  <si>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</si>
  <si>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</si>
  <si>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</si>
  <si>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</si>
  <si>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</si>
  <si>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</si>
  <si>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</si>
  <si>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</si>
  <si>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</si>
  <si>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</si>
  <si>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</si>
  <si>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</si>
  <si>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</si>
  <si>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</si>
  <si>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</si>
  <si>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</si>
  <si>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</si>
  <si>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</si>
  <si>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</si>
  <si>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</si>
  <si>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</si>
  <si>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</si>
  <si>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</si>
  <si>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</si>
  <si>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</si>
  <si>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</si>
  <si>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</si>
  <si>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</si>
  <si>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</si>
  <si>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</si>
  <si>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</si>
  <si>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</si>
  <si>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</si>
  <si>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</si>
  <si>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</si>
  <si>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</si>
  <si>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</si>
  <si>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</si>
  <si>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</si>
  <si>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</si>
  <si>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</si>
  <si>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</si>
  <si>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</si>
  <si>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</si>
  <si>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</si>
  <si>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</si>
  <si>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</si>
  <si>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</si>
  <si>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</si>
  <si>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</si>
  <si>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</si>
  <si>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</si>
  <si>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</si>
  <si>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</si>
  <si>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</si>
  <si>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</si>
  <si>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</si>
  <si>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</si>
  <si>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</si>
  <si>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</si>
  <si>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</si>
  <si>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</si>
  <si>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</si>
  <si>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</si>
  <si>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</si>
  <si>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</si>
  <si>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</si>
  <si>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</si>
  <si>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</si>
  <si>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</si>
  <si>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</si>
  <si>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</si>
  <si>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</si>
  <si>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</si>
  <si>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</si>
  <si>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</si>
  <si>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</si>
  <si>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</si>
  <si>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</si>
  <si>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</si>
  <si>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</si>
  <si>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</si>
  <si>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</si>
  <si>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</si>
  <si>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</si>
  <si>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</si>
  <si>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</si>
  <si>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</si>
  <si>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</si>
  <si>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</si>
  <si>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</si>
  <si>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</si>
  <si>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</si>
  <si>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</si>
  <si>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</si>
  <si>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</si>
  <si>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</si>
  <si>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</si>
  <si>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</si>
  <si>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</si>
  <si>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</si>
  <si>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</si>
  <si>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</si>
  <si>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</si>
  <si>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</si>
  <si>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</si>
  <si>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</si>
  <si>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</si>
  <si>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</si>
  <si>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</si>
  <si>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</si>
  <si>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</si>
  <si>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</si>
  <si>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</si>
  <si>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</si>
  <si>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</si>
  <si>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</si>
  <si>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</si>
  <si>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</si>
  <si>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</si>
  <si>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</si>
  <si>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</si>
  <si>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</si>
  <si>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</si>
  <si>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</si>
  <si>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</si>
  <si>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</si>
  <si>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</si>
  <si>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</si>
  <si>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</si>
  <si>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</si>
  <si>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</si>
  <si>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</si>
  <si>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</si>
  <si>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</si>
  <si>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</si>
  <si>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</si>
  <si>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</si>
  <si>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</si>
  <si>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</si>
  <si>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</si>
  <si>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</si>
  <si>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</si>
  <si>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</si>
  <si>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</si>
  <si>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</si>
  <si>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</si>
  <si>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</si>
  <si>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</si>
  <si>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</si>
  <si>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</si>
  <si>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</si>
  <si>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</si>
  <si>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</si>
  <si>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</si>
  <si>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</si>
  <si>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</si>
  <si>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</si>
  <si>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</si>
  <si>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</si>
  <si>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</si>
  <si>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</si>
  <si>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</si>
  <si>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</si>
  <si>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</si>
  <si>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</si>
  <si>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</si>
  <si>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</si>
  <si>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</si>
  <si>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</si>
  <si>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</si>
  <si>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</si>
  <si>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</si>
  <si>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</si>
  <si>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</si>
  <si>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</si>
  <si>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</si>
  <si>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</si>
  <si>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</si>
  <si>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</si>
  <si>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</si>
  <si>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</si>
  <si>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</si>
  <si>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</si>
  <si>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</si>
  <si>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</si>
  <si>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</si>
  <si>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</si>
  <si>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</si>
  <si>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</si>
  <si>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</si>
  <si>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</si>
  <si>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</si>
  <si>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</si>
  <si>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</si>
  <si>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</si>
  <si>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</si>
  <si>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</si>
  <si>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</si>
  <si>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</si>
  <si>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</si>
  <si>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</si>
  <si>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</si>
  <si>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</si>
  <si>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</si>
  <si>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</si>
  <si>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</si>
  <si>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</si>
  <si>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</si>
  <si>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</si>
  <si>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</si>
  <si>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</si>
  <si>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</si>
  <si>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</si>
  <si>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</si>
  <si>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</si>
  <si>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</si>
  <si>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</si>
  <si>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</si>
  <si>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</si>
  <si>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</si>
  <si>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</si>
  <si>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</si>
  <si>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</si>
  <si>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</si>
  <si>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</si>
  <si>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</si>
  <si>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</si>
  <si>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</si>
  <si>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</si>
  <si>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</si>
  <si>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</si>
  <si>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</si>
  <si>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</si>
  <si>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</si>
  <si>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</si>
  <si>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</si>
  <si>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</si>
  <si>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</si>
  <si>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</si>
  <si>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</si>
  <si>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</si>
  <si>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</si>
  <si>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</si>
  <si>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</si>
  <si>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</si>
  <si>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</si>
  <si>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</si>
  <si>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</si>
  <si>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</si>
  <si>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</si>
  <si>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</si>
  <si>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</si>
  <si>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</si>
  <si>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</si>
  <si>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</si>
  <si>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</si>
  <si>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</si>
  <si>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</si>
  <si>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</si>
  <si>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</si>
  <si>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</si>
  <si>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</si>
  <si>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</si>
  <si>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</si>
  <si>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</si>
  <si>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</si>
  <si>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</si>
  <si>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</si>
  <si>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</si>
  <si>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</si>
  <si>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</si>
  <si>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</si>
  <si>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</si>
  <si>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</si>
  <si>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</si>
  <si>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</si>
  <si>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</si>
  <si>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</si>
  <si>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</si>
  <si>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</si>
  <si>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</si>
  <si>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</si>
  <si>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</si>
  <si>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</si>
  <si>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</si>
  <si>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</si>
  <si>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</si>
  <si>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</si>
  <si>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</si>
  <si>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</si>
  <si>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</si>
  <si>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</si>
  <si>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</si>
  <si>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</si>
  <si>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</si>
  <si>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</si>
  <si>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</si>
  <si>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</si>
  <si>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</si>
  <si>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</si>
  <si>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</si>
  <si>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</si>
  <si>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</si>
  <si>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</si>
  <si>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</si>
  <si>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</si>
  <si>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</si>
  <si>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</si>
  <si>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</si>
  <si>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</si>
  <si>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</si>
  <si>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</si>
  <si>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</si>
  <si>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</si>
  <si>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</si>
  <si>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</si>
  <si>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</si>
  <si>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</si>
  <si>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</si>
  <si>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</si>
  <si>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</si>
  <si>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</si>
  <si>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</si>
  <si>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</si>
  <si>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</si>
  <si>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</si>
  <si>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</si>
  <si>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</si>
  <si>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</si>
  <si>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</si>
  <si>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</si>
  <si>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</si>
  <si>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</si>
  <si>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</si>
  <si>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</si>
  <si>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</si>
  <si>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</si>
  <si>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</si>
  <si>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</si>
  <si>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</si>
  <si>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</si>
  <si>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</si>
  <si>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</si>
  <si>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</si>
  <si>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</si>
  <si>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</si>
  <si>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</si>
  <si>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</si>
  <si>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</si>
  <si>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</si>
  <si>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</si>
  <si>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</si>
  <si>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</si>
  <si>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</si>
  <si>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</si>
  <si>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</si>
  <si>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</si>
  <si>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</si>
  <si>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</si>
  <si>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</si>
  <si>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</si>
  <si>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</si>
  <si>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</si>
  <si>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</si>
  <si>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</si>
  <si>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</si>
  <si>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</si>
  <si>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</si>
  <si>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</si>
  <si>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</si>
  <si>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</si>
  <si>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</si>
  <si>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</si>
  <si>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</si>
  <si>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</si>
  <si>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</si>
  <si>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</si>
  <si>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</si>
  <si>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</si>
  <si>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</si>
  <si>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</si>
  <si>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</si>
  <si>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</si>
  <si>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</si>
  <si>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</si>
  <si>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</si>
  <si>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</si>
  <si>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</si>
  <si>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</si>
  <si>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</si>
  <si>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</si>
  <si>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</si>
  <si>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</si>
  <si>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</si>
  <si>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</si>
  <si>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</si>
  <si>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</si>
  <si>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</si>
  <si>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</si>
  <si>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</si>
  <si>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</si>
  <si>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</si>
  <si>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</si>
  <si>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</si>
  <si>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</si>
  <si>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</si>
  <si>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</si>
  <si>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</si>
  <si>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</si>
  <si>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</si>
  <si>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</si>
  <si>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</si>
  <si>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</si>
  <si>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</si>
  <si>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</si>
  <si>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</si>
  <si>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</si>
  <si>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</si>
  <si>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</si>
  <si>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</si>
  <si>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</si>
  <si>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</si>
  <si>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</si>
  <si>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</si>
  <si>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</si>
  <si>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</si>
  <si>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</si>
  <si>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</si>
  <si>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</si>
  <si>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</si>
  <si>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</si>
  <si>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</si>
  <si>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</si>
  <si>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</si>
  <si>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</si>
  <si>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</si>
  <si>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</si>
  <si>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</si>
  <si>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</si>
  <si>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</si>
  <si>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</si>
  <si>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</si>
  <si>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</si>
  <si>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</si>
  <si>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</si>
  <si>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</si>
  <si>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</si>
  <si>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</si>
  <si>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</si>
  <si>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</si>
  <si>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</si>
  <si>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</si>
  <si>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</si>
  <si>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</si>
  <si>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</si>
  <si>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</si>
  <si>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</si>
  <si>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</si>
  <si>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</si>
  <si>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</si>
  <si>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</si>
  <si>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</si>
  <si>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</si>
  <si>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</si>
  <si>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</si>
  <si>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</si>
  <si>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</si>
  <si>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</si>
  <si>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</si>
  <si>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</si>
  <si>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</si>
  <si>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</si>
  <si>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</si>
  <si>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</si>
  <si>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</si>
  <si>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</si>
  <si>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</si>
  <si>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</si>
  <si>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</si>
  <si>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</si>
  <si>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</si>
  <si>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</si>
  <si>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</si>
  <si>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</si>
  <si>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</si>
  <si>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</si>
  <si>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</si>
  <si>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</si>
  <si>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</si>
  <si>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</si>
  <si>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</si>
  <si>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</si>
  <si>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</si>
  <si>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</si>
  <si>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</si>
  <si>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</si>
  <si>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</si>
  <si>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</si>
  <si>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</si>
  <si>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</si>
  <si>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</si>
  <si>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</si>
  <si>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</si>
  <si>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</si>
  <si>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</si>
  <si>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</si>
  <si>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</si>
  <si>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</si>
  <si>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</si>
  <si>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</si>
  <si>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</si>
  <si>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</si>
  <si>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</si>
  <si>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</si>
  <si>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</si>
  <si>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</si>
  <si>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</si>
  <si>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</si>
  <si>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</si>
  <si>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</si>
  <si>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</si>
  <si>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</si>
  <si>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</si>
  <si>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</si>
  <si>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</si>
  <si>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</si>
  <si>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</si>
  <si>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</si>
  <si>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</si>
  <si>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</si>
  <si>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</si>
  <si>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</si>
  <si>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</si>
  <si>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</si>
  <si>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</si>
  <si>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</si>
  <si>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</si>
  <si>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</si>
  <si>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</si>
  <si>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</si>
  <si>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</si>
  <si>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</si>
  <si>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</si>
  <si>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</si>
  <si>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</si>
  <si>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</si>
  <si>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</si>
  <si>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</si>
  <si>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</si>
  <si>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</si>
  <si>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</si>
  <si>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</si>
  <si>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</si>
  <si>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</si>
  <si>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</si>
  <si>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</si>
  <si>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</si>
  <si>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</si>
  <si>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</si>
  <si>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</si>
  <si>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</si>
  <si>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</si>
  <si>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</si>
  <si>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</si>
  <si>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</si>
  <si>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</si>
  <si>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</si>
  <si>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</si>
  <si>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</si>
  <si>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</si>
  <si>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</si>
  <si>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</si>
  <si>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</si>
  <si>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</si>
  <si>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</si>
  <si>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</si>
  <si>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</si>
  <si>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</si>
  <si>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</si>
  <si>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</si>
  <si>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</si>
  <si>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</si>
  <si>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</si>
  <si>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</si>
  <si>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</si>
  <si>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</si>
  <si>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</si>
  <si>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</si>
  <si>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</si>
  <si>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</si>
  <si>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</si>
  <si>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</si>
  <si>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</si>
  <si>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</si>
  <si>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</si>
  <si>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</si>
  <si>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</si>
  <si>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</si>
  <si>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</si>
  <si>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</si>
  <si>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</si>
  <si>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</si>
  <si>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</si>
  <si>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</si>
  <si>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</si>
  <si>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</si>
  <si>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</si>
  <si>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</si>
  <si>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</si>
  <si>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</si>
  <si>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</si>
  <si>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</si>
  <si>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</si>
  <si>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</si>
  <si>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</si>
  <si>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</si>
  <si>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</si>
  <si>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</si>
  <si>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</si>
  <si>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</si>
  <si>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</si>
  <si>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</si>
  <si>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</si>
  <si>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</si>
  <si>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</si>
  <si>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</si>
  <si>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</si>
  <si>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</si>
  <si>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</si>
  <si>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</si>
  <si>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</si>
  <si>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</si>
  <si>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</si>
  <si>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</si>
  <si>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</si>
  <si>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</si>
  <si>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</si>
  <si>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</si>
  <si>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</si>
  <si>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</si>
  <si>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</si>
  <si>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</si>
  <si>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</si>
  <si>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</si>
  <si>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</si>
  <si>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</si>
  <si>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</si>
  <si>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</si>
  <si>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</si>
  <si>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</si>
  <si>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</si>
  <si>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</si>
  <si>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</si>
  <si>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</si>
  <si>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</si>
  <si>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</si>
  <si>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</si>
  <si>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</si>
  <si>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</si>
  <si>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</si>
  <si>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</si>
  <si>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</si>
  <si>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</si>
  <si>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</si>
  <si>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</si>
  <si>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</si>
  <si>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</si>
  <si>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</si>
  <si>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</si>
  <si>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</si>
  <si>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</si>
  <si>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</si>
  <si>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</si>
  <si>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</si>
  <si>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</si>
  <si>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</si>
  <si>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</si>
  <si>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</si>
  <si>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</si>
  <si>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</si>
  <si>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</si>
  <si>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</si>
  <si>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</si>
  <si>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</si>
  <si>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</si>
  <si>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</si>
  <si>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</si>
  <si>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</si>
  <si>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</si>
  <si>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</si>
  <si>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</si>
  <si>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</si>
  <si>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</si>
  <si>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</si>
  <si>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</si>
  <si>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</si>
  <si>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</si>
  <si>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</si>
  <si>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</si>
  <si>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</si>
  <si>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</si>
  <si>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</si>
  <si>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</si>
  <si>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</si>
  <si>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</si>
  <si>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</si>
  <si>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</si>
  <si>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</si>
  <si>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</si>
  <si>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</si>
  <si>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</si>
  <si>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</si>
  <si>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</si>
  <si>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</si>
  <si>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</si>
  <si>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</si>
  <si>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</si>
  <si>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</si>
  <si>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</si>
  <si>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</si>
  <si>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</si>
  <si>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</si>
  <si>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</si>
  <si>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</si>
  <si>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</si>
  <si>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</si>
  <si>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</si>
  <si>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</si>
  <si>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</si>
  <si>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</si>
  <si>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</si>
  <si>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</si>
  <si>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</si>
  <si>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</si>
  <si>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</si>
  <si>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</si>
  <si>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</si>
  <si>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</si>
  <si>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</si>
  <si>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</si>
  <si>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</si>
  <si>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</si>
  <si>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</si>
  <si>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</si>
  <si>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</si>
  <si>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</si>
  <si>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</si>
  <si>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</si>
  <si>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</si>
  <si>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</si>
  <si>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</si>
  <si>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</si>
  <si>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</si>
  <si>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</si>
  <si>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</si>
  <si>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</si>
  <si>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</si>
  <si>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</si>
  <si>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</si>
  <si>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</si>
  <si>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</si>
  <si>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</si>
  <si>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</si>
  <si>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</si>
  <si>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</si>
  <si>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</si>
  <si>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</si>
  <si>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</si>
  <si>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</si>
  <si>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</si>
  <si>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</si>
  <si>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</si>
  <si>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</si>
  <si>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</si>
  <si>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</si>
  <si>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</si>
  <si>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</si>
  <si>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</si>
  <si>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</si>
  <si>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</si>
  <si>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</si>
  <si>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</si>
  <si>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</si>
  <si>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</si>
  <si>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</si>
  <si>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</si>
  <si>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</si>
  <si>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</si>
  <si>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</si>
  <si>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</si>
  <si>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</si>
  <si>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</si>
  <si>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</si>
  <si>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</si>
  <si>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</si>
  <si>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</si>
  <si>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</si>
  <si>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</si>
  <si>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</si>
  <si>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</si>
  <si>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</si>
  <si>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</si>
  <si>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</si>
  <si>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</si>
  <si>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</si>
  <si>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</si>
  <si>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</si>
  <si>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</si>
  <si>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</si>
  <si>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</si>
  <si>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</si>
  <si>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</si>
  <si>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</si>
  <si>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</si>
  <si>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</si>
  <si>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</si>
  <si>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</si>
  <si>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</si>
  <si>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</si>
  <si>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</si>
  <si>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</si>
  <si>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</si>
  <si>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</si>
  <si>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</si>
  <si>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</si>
  <si>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</si>
  <si>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</si>
  <si>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</si>
  <si>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</si>
  <si>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</si>
  <si>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</si>
  <si>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</si>
  <si>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</si>
  <si>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</si>
  <si>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</si>
  <si>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</si>
  <si>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</si>
  <si>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</si>
  <si>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</si>
  <si>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</si>
  <si>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</si>
  <si>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</si>
  <si>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</si>
  <si>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</si>
  <si>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</si>
  <si>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</si>
  <si>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</si>
  <si>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</si>
  <si>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</si>
  <si>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</si>
  <si>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</si>
  <si>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</si>
  <si>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</si>
  <si>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</si>
  <si>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</si>
  <si>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</si>
  <si>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</si>
  <si>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</si>
  <si>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</si>
  <si>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</si>
  <si>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</si>
  <si>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</si>
  <si>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</si>
  <si>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</si>
  <si>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</si>
  <si>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</si>
  <si>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</si>
  <si>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</si>
  <si>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</si>
  <si>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</si>
  <si>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</si>
  <si>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</si>
  <si>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</si>
  <si>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</si>
  <si>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</si>
  <si>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</si>
  <si>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</si>
  <si>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</si>
  <si>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</si>
  <si>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</si>
  <si>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</si>
  <si>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</si>
  <si>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</si>
  <si>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</si>
  <si>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</si>
  <si>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</si>
  <si>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</si>
  <si>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</si>
  <si>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</si>
  <si>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</si>
  <si>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</si>
  <si>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</si>
  <si>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</si>
  <si>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</si>
  <si>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</si>
  <si>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</si>
  <si>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</si>
  <si>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</si>
  <si>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</si>
  <si>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</si>
  <si>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</si>
  <si>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</si>
  <si>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</si>
  <si>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</si>
  <si>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</si>
  <si>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</si>
  <si>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</si>
  <si>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</si>
  <si>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</si>
  <si>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</si>
  <si>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</si>
  <si>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</si>
  <si>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</si>
  <si>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</si>
  <si>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</si>
  <si>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</si>
  <si>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</si>
  <si>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</si>
  <si>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</si>
  <si>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</si>
  <si>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</si>
  <si>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</si>
  <si>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</si>
  <si>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</si>
  <si>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</si>
  <si>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</si>
  <si>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</si>
  <si>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</si>
  <si>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</si>
  <si>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</si>
  <si>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</si>
  <si>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</si>
  <si>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</si>
  <si>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</si>
  <si>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</si>
  <si>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</si>
  <si>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</si>
  <si>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</si>
  <si>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</si>
  <si>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</si>
  <si>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</si>
  <si>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</si>
  <si>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</si>
  <si>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</si>
  <si>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</si>
  <si>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</si>
  <si>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</si>
  <si>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</si>
  <si>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</si>
  <si>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</si>
  <si>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</si>
  <si>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</si>
  <si>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</si>
  <si>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</si>
  <si>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</si>
  <si>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</si>
  <si>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</si>
  <si>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</si>
  <si>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</si>
  <si>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</si>
  <si>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</si>
  <si>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</si>
  <si>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</si>
  <si>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</si>
  <si>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</si>
  <si>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</si>
  <si>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</si>
  <si>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</si>
  <si>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</si>
  <si>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</si>
  <si>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</si>
  <si>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</si>
  <si>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</si>
  <si>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</si>
  <si>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</si>
  <si>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</si>
  <si>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</si>
  <si>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</si>
  <si>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</si>
  <si>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</si>
  <si>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</si>
  <si>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</si>
  <si>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</si>
  <si>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</si>
  <si>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</si>
  <si>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</si>
  <si>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</si>
  <si>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</si>
  <si>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</si>
  <si>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</si>
  <si>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</si>
  <si>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</si>
  <si>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</si>
  <si>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</si>
  <si>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</si>
  <si>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</si>
  <si>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</si>
  <si>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</si>
  <si>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</si>
  <si>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</si>
  <si>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</si>
  <si>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</si>
  <si>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</si>
  <si>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</si>
  <si>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</si>
  <si>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</si>
  <si>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</si>
  <si>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</si>
  <si>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</si>
  <si>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</si>
  <si>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</si>
  <si>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</si>
  <si>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</si>
  <si>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</si>
  <si>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</si>
  <si>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</si>
  <si>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</si>
  <si>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</si>
  <si>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</si>
  <si>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</si>
  <si>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</si>
  <si>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</si>
  <si>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</si>
  <si>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</si>
  <si>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</si>
  <si>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</si>
  <si>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</si>
  <si>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</si>
  <si>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</si>
  <si>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</si>
  <si>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</si>
  <si>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</si>
  <si>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</si>
  <si>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</si>
  <si>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</si>
  <si>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</si>
  <si>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</si>
  <si>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</si>
  <si>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</si>
  <si>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</si>
  <si>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</si>
  <si>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</si>
  <si>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</si>
  <si>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</si>
  <si>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</si>
  <si>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</si>
  <si>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</si>
  <si>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</si>
  <si>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</si>
  <si>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</si>
  <si>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</si>
  <si>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</si>
  <si>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</si>
  <si>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</si>
  <si>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</si>
  <si>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</si>
  <si>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</si>
  <si>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</si>
  <si>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</si>
  <si>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</si>
  <si>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</si>
  <si>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</si>
  <si>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</si>
  <si>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</si>
  <si>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</si>
  <si>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</si>
  <si>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</si>
  <si>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</si>
  <si>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</si>
  <si>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</si>
  <si>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</si>
  <si>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</si>
  <si>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</si>
  <si>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</si>
  <si>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</si>
  <si>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</si>
  <si>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</si>
  <si>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</si>
  <si>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</si>
  <si>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</si>
  <si>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</si>
  <si>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</si>
  <si>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</si>
  <si>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</si>
  <si>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</si>
  <si>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</si>
  <si>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</si>
  <si>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</si>
  <si>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</si>
  <si>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</si>
  <si>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</si>
  <si>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</si>
  <si>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</si>
  <si>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</si>
  <si>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</si>
  <si>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</si>
  <si>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</si>
  <si>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</si>
  <si>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</si>
  <si>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</si>
  <si>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</si>
  <si>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</si>
  <si>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</si>
  <si>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</si>
  <si>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</si>
  <si>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</si>
  <si>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</si>
  <si>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</si>
  <si>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</si>
  <si>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</si>
  <si>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</si>
  <si>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</si>
  <si>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</si>
  <si>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</si>
  <si>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</si>
  <si>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</si>
  <si>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</si>
  <si>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</si>
  <si>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</si>
  <si>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</si>
  <si>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</si>
  <si>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</si>
  <si>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</si>
  <si>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</si>
  <si>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</si>
  <si>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</si>
  <si>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</si>
  <si>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</si>
  <si>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</si>
  <si>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</si>
  <si>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</si>
  <si>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</si>
  <si>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</si>
  <si>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</si>
  <si>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</si>
  <si>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</si>
  <si>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</si>
  <si>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</si>
  <si>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</si>
  <si>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</si>
  <si>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</si>
  <si>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</si>
  <si>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</si>
  <si>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</si>
  <si>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</si>
  <si>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</si>
  <si>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</si>
  <si>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</si>
  <si>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</si>
  <si>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</si>
  <si>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</si>
  <si>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</si>
  <si>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</si>
  <si>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</si>
  <si>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</si>
  <si>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</si>
  <si>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</si>
  <si>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</si>
  <si>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</si>
  <si>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</si>
  <si>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</si>
  <si>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</si>
  <si>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</si>
  <si>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</si>
  <si>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</si>
  <si>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</si>
  <si>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</si>
  <si>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</si>
  <si>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</si>
  <si>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</si>
  <si>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</si>
  <si>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</si>
  <si>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</si>
  <si>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</si>
  <si>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</si>
  <si>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</si>
  <si>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</si>
  <si>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</si>
  <si>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</si>
  <si>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</si>
  <si>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</si>
  <si>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</si>
  <si>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</si>
  <si>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</si>
  <si>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</si>
  <si>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</si>
  <si>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</si>
  <si>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</si>
  <si>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</si>
  <si>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</si>
  <si>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</si>
  <si>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</si>
  <si>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</si>
  <si>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</si>
  <si>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</si>
  <si>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</si>
  <si>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</si>
  <si>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</si>
  <si>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</si>
  <si>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</si>
  <si>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</si>
  <si>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</si>
  <si>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</si>
  <si>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</si>
  <si>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</si>
  <si>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</si>
  <si>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</si>
  <si>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</si>
  <si>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</si>
  <si>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</si>
  <si>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</si>
  <si>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</si>
  <si>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</si>
  <si>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</si>
  <si>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</si>
  <si>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</si>
  <si>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</si>
  <si>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</si>
  <si>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</si>
  <si>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</si>
  <si>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</si>
  <si>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</si>
  <si>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</si>
  <si>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</si>
  <si>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</si>
  <si>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</si>
  <si>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</si>
  <si>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</si>
  <si>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</si>
  <si>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</si>
  <si>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</si>
  <si>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</si>
  <si>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</si>
  <si>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</si>
  <si>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</si>
  <si>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</si>
  <si>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</si>
  <si>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</si>
  <si>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</si>
  <si>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</si>
  <si>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</si>
  <si>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</si>
  <si>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</si>
  <si>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</si>
  <si>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</si>
  <si>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</si>
  <si>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</si>
  <si>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</si>
  <si>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</si>
  <si>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</si>
  <si>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</si>
  <si>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</si>
  <si>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</si>
  <si>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</si>
  <si>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</si>
  <si>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</si>
  <si>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</si>
  <si>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</si>
  <si>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</si>
  <si>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</si>
  <si>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</si>
  <si>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</si>
  <si>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</si>
  <si>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</si>
  <si>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</si>
  <si>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</si>
  <si>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</si>
  <si>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</si>
  <si>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</si>
  <si>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</si>
  <si>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</si>
  <si>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</si>
  <si>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</si>
  <si>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</si>
  <si>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</si>
  <si>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</si>
  <si>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</si>
  <si>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</si>
  <si>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</si>
  <si>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</si>
  <si>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</si>
  <si>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</si>
  <si>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</si>
  <si>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</si>
  <si>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</si>
  <si>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</si>
  <si>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</si>
  <si>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</si>
  <si>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</si>
  <si>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</si>
  <si>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</si>
  <si>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</si>
  <si>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</si>
  <si>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</si>
  <si>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</si>
  <si>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</si>
  <si>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</si>
  <si>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</si>
  <si>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</si>
  <si>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</si>
  <si>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</si>
  <si>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</si>
  <si>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</si>
  <si>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</si>
  <si>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</si>
  <si>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</si>
  <si>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</si>
  <si>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</si>
  <si>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</si>
  <si>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</si>
  <si>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</si>
  <si>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</si>
  <si>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</si>
  <si>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</si>
  <si>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</si>
  <si>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</si>
  <si>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</si>
  <si>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</si>
  <si>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</si>
  <si>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</si>
  <si>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</si>
  <si>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</si>
  <si>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</si>
  <si>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</si>
  <si>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</si>
  <si>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</si>
  <si>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</si>
  <si>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</si>
  <si>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</si>
  <si>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</si>
  <si>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</si>
  <si>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</si>
  <si>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</si>
  <si>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</si>
  <si>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</si>
  <si>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</si>
  <si>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</si>
  <si>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</si>
  <si>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</si>
  <si>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</si>
  <si>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</si>
  <si>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</si>
  <si>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</si>
  <si>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</si>
  <si>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</si>
  <si>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</si>
  <si>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</si>
  <si>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</si>
  <si>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</si>
  <si>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</si>
  <si>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</si>
  <si>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</si>
  <si>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</si>
  <si>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</si>
  <si>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</si>
  <si>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</si>
  <si>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</si>
  <si>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</si>
  <si>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</si>
  <si>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</si>
  <si>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</si>
  <si>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</si>
  <si>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</si>
  <si>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</si>
  <si>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</si>
  <si>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</si>
  <si>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</si>
  <si>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</si>
  <si>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</si>
  <si>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</si>
  <si>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</si>
  <si>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</si>
  <si>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</si>
  <si>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</si>
  <si>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</si>
  <si>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</si>
  <si>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</si>
  <si>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</si>
  <si>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</si>
  <si>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</si>
  <si>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</si>
  <si>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</si>
  <si>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</si>
  <si>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</si>
  <si>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</si>
  <si>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</si>
  <si>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</si>
  <si>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</si>
  <si>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</si>
  <si>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</si>
  <si>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</si>
  <si>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</si>
  <si>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</si>
  <si>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</si>
  <si>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</si>
  <si>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</si>
  <si>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</si>
  <si>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</si>
  <si>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</si>
  <si>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</si>
  <si>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</si>
  <si>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</si>
  <si>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</si>
  <si>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</si>
  <si>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</si>
  <si>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</si>
  <si>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</si>
  <si>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</si>
  <si>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</si>
  <si>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</si>
  <si>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</si>
  <si>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</si>
  <si>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</si>
  <si>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</si>
  <si>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</si>
  <si>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</si>
  <si>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</si>
  <si>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</si>
  <si>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</si>
  <si>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</si>
  <si>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</si>
  <si>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</si>
  <si>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</si>
  <si>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</si>
  <si>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</si>
  <si>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</si>
  <si>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</si>
  <si>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</si>
  <si>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</si>
  <si>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</si>
  <si>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</si>
  <si>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</si>
  <si>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</si>
  <si>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</si>
  <si>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</si>
  <si>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</si>
  <si>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</si>
  <si>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</si>
  <si>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</si>
  <si>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</si>
  <si>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</si>
  <si>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</si>
  <si>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</si>
  <si>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</si>
  <si>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</si>
  <si>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</si>
  <si>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</si>
  <si>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</si>
  <si>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</si>
  <si>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</si>
  <si>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</si>
  <si>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</si>
  <si>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</si>
  <si>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</si>
  <si>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</si>
  <si>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</si>
  <si>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</si>
  <si>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</si>
  <si>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</si>
  <si>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</si>
  <si>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</si>
  <si>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</si>
  <si>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</si>
  <si>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</si>
  <si>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</si>
  <si>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</si>
  <si>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</si>
  <si>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</si>
  <si>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</si>
  <si>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</si>
  <si>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</si>
  <si>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</si>
  <si>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</si>
  <si>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</si>
  <si>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</si>
  <si>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</si>
  <si>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</si>
  <si>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</si>
  <si>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</si>
  <si>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</si>
  <si>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</si>
  <si>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</si>
  <si>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</si>
  <si>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</si>
  <si>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</si>
  <si>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</si>
  <si>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</si>
  <si>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</si>
  <si>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</si>
  <si>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</si>
  <si>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</si>
  <si>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</si>
  <si>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</si>
  <si>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</si>
  <si>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</si>
  <si>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</si>
  <si>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</si>
  <si>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</si>
  <si>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</si>
  <si>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</si>
  <si>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</si>
  <si>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</si>
  <si>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</si>
  <si>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</si>
  <si>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</si>
  <si>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</si>
  <si>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</si>
  <si>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</si>
  <si>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</si>
  <si>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</si>
  <si>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</si>
  <si>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</si>
  <si>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</si>
  <si>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</si>
  <si>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</si>
  <si>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</si>
  <si>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</si>
  <si>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</si>
  <si>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</si>
  <si>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</si>
  <si>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</si>
  <si>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</si>
  <si>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</si>
  <si>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</si>
  <si>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</si>
  <si>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</si>
  <si>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</si>
  <si>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</si>
  <si>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</si>
  <si>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</si>
  <si>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</si>
  <si>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</si>
  <si>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</si>
  <si>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</si>
  <si>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</si>
  <si>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</si>
  <si>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</si>
  <si>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</si>
  <si>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</si>
  <si>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</si>
  <si>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</si>
  <si>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</si>
  <si>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</si>
  <si>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</si>
  <si>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</si>
  <si>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</si>
  <si>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</si>
  <si>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</si>
  <si>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</si>
  <si>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</si>
  <si>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</si>
  <si>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</si>
  <si>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</si>
  <si>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</si>
  <si>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</si>
  <si>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</si>
  <si>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</si>
  <si>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</si>
  <si>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</si>
  <si>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</si>
  <si>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</si>
  <si>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</si>
  <si>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</si>
  <si>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</si>
  <si>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</si>
  <si>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</si>
  <si>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</si>
  <si>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</si>
  <si>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</si>
  <si>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</si>
  <si>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</si>
  <si>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</si>
  <si>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</si>
  <si>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</si>
  <si>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</si>
  <si>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</si>
  <si>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</si>
  <si>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</si>
  <si>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</si>
  <si>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</si>
  <si>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</si>
  <si>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</si>
  <si>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</si>
  <si>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</si>
  <si>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</si>
  <si>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</si>
  <si>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</si>
  <si>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</si>
  <si>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</si>
  <si>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</si>
  <si>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</si>
  <si>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</si>
  <si>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</si>
  <si>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</si>
  <si>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</si>
  <si>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</si>
  <si>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</si>
  <si>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</si>
  <si>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</si>
  <si>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</si>
  <si>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</si>
  <si>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</si>
  <si>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</si>
  <si>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</si>
  <si>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</si>
  <si>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</si>
  <si>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</si>
  <si>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</si>
  <si>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</si>
  <si>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</si>
  <si>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</si>
  <si>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</si>
  <si>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</si>
  <si>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</si>
  <si>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</si>
  <si>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</si>
  <si>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</si>
  <si>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</si>
  <si>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</si>
  <si>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</si>
  <si>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</si>
  <si>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</si>
  <si>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</si>
  <si>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</si>
  <si>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</si>
  <si>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</si>
  <si>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</si>
  <si>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</si>
  <si>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</si>
  <si>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</si>
  <si>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</si>
  <si>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</si>
  <si>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</si>
  <si>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</si>
  <si>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</si>
  <si>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</si>
  <si>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</si>
  <si>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</si>
  <si>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</si>
  <si>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</si>
  <si>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</si>
  <si>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</si>
  <si>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</si>
  <si>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</si>
  <si>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</si>
  <si>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</si>
  <si>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</si>
  <si>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</si>
  <si>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</si>
  <si>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</si>
  <si>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</si>
  <si>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</si>
  <si>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</si>
  <si>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</si>
  <si>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</si>
  <si>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</si>
  <si>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</si>
  <si>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</si>
  <si>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</si>
  <si>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</si>
  <si>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</si>
  <si>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</si>
  <si>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</si>
  <si>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</si>
  <si>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</si>
  <si>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</si>
  <si>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</si>
  <si>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</si>
  <si>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</si>
  <si>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</si>
  <si>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</si>
  <si>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</si>
  <si>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</si>
  <si>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</si>
  <si>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</si>
  <si>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</si>
  <si>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</si>
  <si>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</si>
  <si>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</si>
  <si>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</si>
  <si>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</si>
  <si>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</si>
  <si>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</si>
  <si>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</si>
  <si>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</si>
  <si>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</si>
  <si>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</si>
  <si>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</si>
  <si>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</si>
  <si>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</si>
  <si>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</si>
  <si>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</si>
  <si>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</si>
  <si>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</si>
  <si>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</si>
  <si>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</si>
  <si>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</si>
  <si>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</si>
  <si>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</si>
  <si>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</si>
  <si>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</si>
  <si>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</si>
  <si>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</si>
  <si>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</si>
  <si>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</si>
  <si>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</si>
  <si>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</si>
  <si>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</si>
  <si>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</si>
  <si>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</si>
  <si>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</si>
  <si>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</si>
  <si>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</si>
  <si>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</si>
  <si>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</si>
  <si>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</si>
  <si>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</si>
  <si>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</si>
  <si>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</si>
  <si>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</si>
  <si>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</si>
  <si>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</si>
  <si>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</si>
  <si>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</si>
  <si>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</si>
  <si>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</si>
  <si>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</si>
  <si>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</si>
  <si>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</si>
  <si>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</si>
  <si>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</si>
  <si>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</si>
  <si>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</si>
  <si>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</si>
  <si>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</si>
  <si>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</si>
  <si>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</si>
  <si>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</si>
  <si>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</si>
  <si>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</si>
  <si>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</si>
  <si>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</si>
  <si>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</si>
  <si>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</si>
  <si>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</si>
  <si>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</si>
  <si>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</si>
  <si>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</si>
  <si>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</si>
  <si>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</si>
  <si>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</si>
  <si>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</si>
  <si>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</si>
  <si>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</si>
  <si>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</si>
  <si>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</si>
  <si>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</si>
  <si>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</si>
  <si>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</si>
  <si>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</si>
  <si>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</si>
  <si>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</si>
  <si>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</si>
  <si>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</si>
  <si>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</si>
  <si>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</si>
  <si>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</si>
  <si>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</si>
  <si>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</si>
  <si>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</si>
  <si>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</si>
  <si>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</si>
  <si>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</si>
  <si>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</si>
  <si>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</si>
  <si>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</si>
  <si>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</si>
  <si>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</si>
  <si>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</si>
  <si>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</si>
  <si>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</si>
  <si>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</si>
  <si>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</si>
  <si>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</si>
  <si>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</si>
  <si>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</si>
  <si>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</si>
  <si>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</si>
  <si>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</si>
  <si>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</si>
  <si>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</si>
  <si>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</si>
  <si>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</si>
  <si>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</si>
  <si>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</si>
  <si>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</si>
  <si>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</si>
  <si>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</si>
  <si>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</si>
  <si>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</si>
  <si>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</si>
  <si>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</si>
  <si>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</si>
  <si>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</si>
  <si>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</si>
  <si>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</si>
  <si>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</si>
  <si>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</si>
  <si>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</si>
  <si>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</si>
  <si>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</si>
  <si>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</si>
  <si>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</si>
  <si>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</si>
  <si>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</si>
  <si>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</si>
  <si>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</si>
  <si>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</si>
  <si>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</si>
  <si>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</si>
  <si>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</si>
  <si>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</si>
  <si>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</si>
  <si>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</si>
  <si>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</si>
  <si>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</si>
  <si>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</si>
  <si>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</si>
  <si>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</si>
  <si>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</si>
  <si>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</si>
  <si>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</si>
  <si>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</si>
  <si>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</si>
  <si>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</si>
  <si>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</si>
  <si>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</si>
  <si>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</si>
  <si>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</si>
  <si>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</si>
  <si>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</si>
  <si>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</si>
  <si>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</si>
  <si>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</si>
  <si>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</si>
  <si>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</si>
  <si>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</si>
  <si>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</si>
  <si>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</si>
  <si>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</si>
  <si>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</si>
  <si>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</si>
  <si>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</si>
  <si>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</si>
  <si>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</si>
  <si>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</si>
  <si>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</si>
  <si>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</si>
  <si>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</si>
  <si>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</si>
  <si>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</si>
  <si>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</si>
  <si>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</si>
  <si>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</si>
  <si>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</si>
  <si>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</si>
  <si>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</si>
  <si>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</si>
  <si>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</si>
  <si>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</si>
  <si>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</si>
  <si>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</si>
  <si>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</si>
  <si>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</si>
  <si>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</si>
  <si>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</si>
  <si>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</si>
  <si>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</si>
  <si>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</si>
  <si>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</si>
  <si>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</si>
  <si>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</si>
  <si>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</si>
  <si>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</si>
  <si>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</si>
  <si>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</si>
  <si>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</si>
  <si>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</si>
  <si>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</si>
  <si>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</si>
  <si>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</si>
  <si>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</si>
  <si>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</si>
  <si>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</si>
  <si>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</si>
  <si>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</si>
  <si>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</si>
  <si>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</si>
  <si>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</si>
  <si>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</si>
  <si>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</si>
  <si>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</si>
  <si>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</si>
  <si>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</si>
  <si>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</si>
  <si>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</si>
  <si>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</si>
  <si>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</si>
  <si>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</si>
  <si>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</si>
  <si>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</si>
  <si>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</si>
  <si>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</si>
  <si>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</si>
  <si>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</si>
  <si>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</si>
  <si>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</si>
  <si>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</si>
  <si>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</si>
  <si>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</si>
  <si>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</si>
  <si>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</si>
  <si>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</si>
  <si>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</si>
  <si>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</si>
  <si>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</si>
  <si>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</si>
  <si>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</si>
  <si>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</si>
  <si>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</si>
  <si>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</si>
  <si>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</si>
  <si>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</si>
  <si>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</si>
  <si>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</si>
  <si>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</si>
  <si>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</si>
  <si>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</si>
  <si>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</si>
  <si>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</si>
  <si>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</si>
  <si>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</si>
  <si>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</si>
  <si>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</si>
  <si>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</si>
  <si>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</si>
  <si>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</si>
  <si>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</si>
  <si>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</si>
  <si>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</si>
  <si>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</si>
  <si>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</si>
  <si>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</si>
  <si>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</si>
  <si>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</si>
  <si>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</si>
  <si>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</si>
  <si>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</si>
  <si>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</si>
  <si>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</si>
  <si>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</si>
  <si>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</si>
  <si>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</si>
  <si>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</si>
  <si>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</si>
  <si>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</si>
  <si>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</si>
  <si>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</si>
  <si>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</si>
  <si>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</si>
  <si>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</si>
  <si>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</si>
  <si>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</si>
  <si>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</si>
  <si>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</si>
  <si>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</si>
  <si>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</si>
  <si>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</si>
  <si>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</si>
  <si>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</si>
  <si>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</si>
  <si>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</si>
  <si>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</si>
  <si>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</si>
  <si>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</si>
  <si>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</si>
  <si>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</si>
  <si>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</si>
  <si>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</si>
  <si>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</si>
  <si>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</si>
  <si>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</si>
  <si>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</si>
  <si>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</si>
  <si>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</si>
  <si>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</si>
  <si>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</si>
  <si>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</si>
  <si>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</si>
  <si>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</si>
  <si>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</si>
  <si>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</si>
  <si>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</si>
  <si>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</si>
  <si>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</si>
  <si>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</si>
  <si>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</si>
  <si>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</si>
  <si>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</si>
  <si>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</si>
  <si>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</si>
  <si>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</si>
  <si>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</si>
  <si>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</si>
  <si>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</si>
  <si>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</si>
  <si>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</si>
  <si>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</si>
  <si>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</si>
  <si>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</si>
  <si>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</si>
  <si>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</si>
  <si>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</si>
  <si>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</si>
  <si>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</si>
  <si>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</si>
  <si>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</si>
  <si>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</si>
  <si>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</si>
  <si>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</si>
  <si>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</si>
  <si>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</si>
  <si>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</si>
  <si>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</si>
  <si>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</si>
  <si>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</si>
  <si>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</si>
  <si>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</si>
  <si>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</si>
  <si>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</si>
  <si>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</si>
  <si>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</si>
  <si>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</si>
  <si>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</si>
  <si>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</si>
  <si>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</si>
  <si>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</si>
  <si>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</si>
  <si>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</si>
  <si>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</si>
  <si>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</si>
  <si>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</si>
  <si>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</si>
  <si>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</si>
  <si>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</si>
  <si>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</si>
  <si>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</si>
  <si>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</si>
  <si>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</si>
  <si>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</si>
  <si>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</si>
  <si>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</si>
  <si>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</si>
  <si>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</si>
  <si>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</si>
  <si>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</si>
  <si>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</si>
  <si>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</si>
  <si>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</si>
  <si>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</si>
  <si>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</si>
  <si>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</si>
  <si>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</si>
  <si>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</si>
  <si>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</si>
  <si>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</si>
  <si>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</si>
  <si>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</si>
  <si>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</si>
  <si>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</si>
  <si>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</si>
  <si>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</si>
  <si>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</si>
  <si>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</si>
  <si>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</si>
  <si>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</si>
  <si>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</si>
  <si>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</si>
  <si>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</si>
  <si>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</si>
  <si>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</si>
  <si>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</si>
  <si>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</si>
  <si>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</si>
  <si>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</si>
  <si>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</si>
  <si>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</si>
  <si>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</si>
  <si>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</si>
  <si>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</si>
  <si>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</si>
  <si>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</si>
  <si>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</si>
  <si>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</si>
  <si>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</si>
  <si>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</si>
  <si>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</si>
  <si>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</si>
  <si>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</si>
  <si>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</si>
  <si>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</si>
  <si>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</si>
  <si>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</si>
  <si>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</si>
  <si>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</si>
  <si>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</si>
  <si>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</si>
  <si>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</si>
  <si>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</si>
  <si>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</si>
  <si>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</si>
  <si>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</si>
  <si>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</si>
  <si>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</si>
  <si>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</si>
  <si>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</si>
  <si>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</si>
  <si>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</si>
  <si>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</si>
  <si>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</si>
  <si>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</si>
  <si>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</si>
  <si>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</si>
  <si>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</si>
  <si>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</si>
  <si>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</si>
  <si>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</si>
  <si>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</si>
  <si>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</si>
  <si>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</si>
  <si>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</si>
  <si>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</si>
  <si>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</si>
  <si>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</si>
  <si>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</si>
  <si>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</si>
  <si>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</si>
  <si>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</si>
  <si>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</si>
  <si>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</si>
  <si>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</si>
  <si>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</si>
  <si>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</si>
  <si>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</si>
  <si>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</si>
  <si>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</si>
  <si>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</si>
  <si>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</si>
  <si>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</si>
  <si>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</si>
  <si>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</si>
  <si>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</si>
  <si>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</si>
  <si>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</si>
  <si>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</si>
  <si>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</si>
  <si>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</si>
  <si>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</si>
  <si>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</si>
  <si>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</si>
  <si>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</si>
  <si>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</si>
  <si>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</si>
  <si>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</si>
  <si>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</si>
  <si>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</si>
  <si>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</si>
  <si>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</si>
  <si>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</si>
  <si>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</si>
  <si>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</si>
  <si>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</si>
  <si>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</si>
  <si>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</si>
  <si>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</si>
  <si>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</si>
  <si>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</si>
  <si>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</si>
  <si>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</si>
  <si>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</si>
  <si>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</si>
  <si>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</si>
  <si>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</si>
  <si>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</si>
  <si>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</si>
  <si>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</si>
  <si>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</si>
  <si>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</si>
  <si>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</si>
  <si>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</si>
  <si>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</si>
  <si>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</si>
  <si>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</si>
  <si>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</si>
  <si>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</si>
  <si>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</si>
  <si>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</si>
  <si>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</si>
  <si>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</si>
  <si>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</si>
  <si>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</si>
  <si>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</si>
  <si>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</si>
  <si>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</si>
  <si>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</si>
  <si>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</si>
  <si>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</si>
  <si>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</si>
  <si>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</si>
  <si>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</si>
  <si>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</si>
  <si>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</si>
  <si>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</si>
  <si>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</si>
  <si>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</si>
  <si>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</si>
  <si>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</si>
  <si>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</si>
  <si>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</si>
  <si>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</si>
  <si>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</si>
  <si>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</si>
  <si>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</si>
  <si>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</si>
  <si>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</si>
  <si>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</si>
  <si>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</si>
  <si>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</si>
  <si>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</si>
  <si>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</si>
  <si>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</si>
  <si>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</si>
  <si>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</si>
  <si>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</si>
  <si>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</si>
  <si>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</si>
  <si>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</si>
  <si>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</si>
  <si>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</si>
  <si>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</si>
  <si>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</si>
  <si>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</si>
  <si>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</si>
  <si>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</si>
  <si>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</si>
  <si>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</si>
  <si>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</si>
  <si>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</si>
  <si>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</si>
  <si>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</si>
  <si>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</si>
  <si>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</si>
  <si>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</si>
  <si>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</si>
  <si>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</si>
  <si>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</si>
  <si>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</si>
  <si>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</si>
  <si>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</si>
  <si>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</si>
  <si>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</si>
  <si>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</si>
  <si>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</si>
  <si>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</si>
  <si>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</si>
  <si>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</si>
  <si>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</si>
  <si>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</si>
  <si>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</si>
  <si>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</si>
  <si>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</si>
  <si>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</si>
  <si>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</si>
  <si>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</si>
  <si>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</si>
  <si>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</si>
  <si>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</si>
  <si>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</si>
  <si>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</si>
  <si>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</si>
  <si>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</si>
  <si>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</si>
  <si>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</si>
  <si>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</si>
  <si>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</si>
  <si>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</si>
  <si>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</si>
  <si>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</si>
  <si>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</si>
  <si>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</si>
  <si>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</si>
  <si>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</si>
  <si>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</si>
  <si>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</si>
  <si>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</si>
  <si>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</si>
  <si>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</si>
  <si>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</si>
  <si>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</si>
  <si>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</si>
  <si>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</si>
  <si>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</si>
  <si>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</si>
  <si>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</si>
  <si>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</si>
  <si>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</si>
  <si>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</si>
  <si>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</si>
  <si>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</si>
  <si>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</si>
  <si>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</si>
  <si>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</si>
  <si>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</si>
  <si>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</si>
  <si>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</si>
  <si>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</si>
  <si>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</si>
  <si>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</si>
  <si>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</si>
  <si>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</si>
  <si>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</si>
  <si>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</si>
  <si>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</si>
  <si>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</si>
  <si>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</si>
  <si>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</si>
  <si>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</si>
  <si>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</si>
  <si>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</si>
  <si>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</si>
  <si>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</si>
  <si>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</si>
  <si>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</si>
  <si>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</si>
  <si>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</si>
  <si>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</si>
  <si>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</si>
  <si>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</si>
  <si>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</si>
  <si>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</si>
  <si>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</si>
  <si>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</si>
  <si>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</si>
  <si>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</si>
  <si>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</si>
  <si>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</si>
  <si>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</si>
  <si>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</si>
  <si>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</si>
  <si>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</si>
  <si>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</si>
  <si>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</si>
  <si>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</si>
  <si>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</si>
  <si>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</si>
  <si>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</si>
  <si>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</si>
  <si>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</si>
  <si>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</si>
  <si>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</si>
  <si>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</si>
  <si>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</si>
  <si>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</si>
  <si>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</si>
  <si>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</si>
  <si>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</si>
  <si>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</si>
  <si>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</si>
  <si>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</si>
  <si>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</si>
  <si>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</si>
  <si>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</si>
  <si>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</si>
  <si>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</si>
  <si>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</si>
  <si>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</si>
  <si>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</si>
  <si>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</si>
  <si>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</si>
  <si>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</si>
  <si>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</si>
  <si>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</si>
  <si>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</si>
  <si>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</si>
  <si>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</si>
  <si>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</si>
  <si>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</si>
  <si>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</si>
  <si>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</si>
  <si>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</si>
  <si>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</si>
  <si>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</si>
  <si>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</si>
  <si>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</si>
  <si>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</si>
  <si>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</si>
  <si>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</si>
  <si>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</si>
  <si>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</si>
  <si>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</si>
  <si>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</si>
  <si>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</si>
  <si>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</si>
  <si>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</si>
  <si>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</si>
  <si>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</si>
  <si>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</si>
  <si>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</si>
  <si>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</si>
  <si>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</si>
  <si>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</si>
  <si>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</si>
  <si>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</si>
  <si>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</si>
  <si>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</si>
  <si>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</si>
  <si>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</si>
  <si>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</si>
  <si>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</si>
  <si>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</si>
  <si>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</si>
  <si>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</si>
  <si>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</si>
  <si>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</si>
  <si>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</si>
  <si>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</si>
  <si>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</si>
  <si>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</si>
  <si>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</si>
  <si>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</si>
  <si>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</si>
  <si>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</si>
  <si>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</si>
  <si>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</si>
  <si>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</si>
  <si>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</si>
  <si>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</si>
  <si>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</si>
  <si>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</si>
  <si>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</si>
  <si>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</si>
  <si>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</si>
  <si>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</si>
  <si>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</si>
  <si>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</si>
  <si>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</si>
  <si>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</si>
  <si>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</si>
  <si>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</si>
  <si>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</si>
  <si>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</si>
  <si>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</si>
  <si>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</si>
  <si>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</si>
  <si>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</si>
  <si>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</si>
  <si>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</si>
  <si>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</si>
  <si>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</si>
  <si>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</si>
  <si>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</si>
  <si>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</si>
  <si>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</si>
  <si>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</si>
  <si>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</si>
  <si>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</si>
  <si>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</si>
  <si>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</si>
  <si>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</si>
  <si>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</si>
  <si>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</si>
  <si>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</si>
  <si>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</si>
  <si>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</si>
  <si>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</si>
  <si>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</si>
  <si>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</si>
  <si>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</si>
  <si>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</si>
  <si>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</si>
  <si>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</si>
  <si>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</si>
  <si>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</si>
  <si>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</si>
  <si>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</si>
  <si>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</si>
  <si>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</si>
  <si>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</si>
  <si>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</si>
  <si>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</si>
  <si>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</si>
  <si>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</si>
  <si>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</si>
  <si>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</si>
  <si>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</si>
  <si>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</si>
  <si>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</si>
  <si>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</si>
  <si>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</si>
  <si>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</si>
  <si>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</si>
  <si>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</si>
  <si>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</si>
  <si>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</si>
  <si>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</si>
  <si>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</si>
  <si>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</si>
  <si>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</si>
  <si>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</si>
  <si>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</si>
  <si>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</si>
  <si>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</si>
  <si>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</si>
  <si>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</si>
  <si>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</si>
  <si>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</si>
  <si>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</si>
  <si>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</si>
  <si>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</si>
  <si>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</si>
  <si>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</si>
  <si>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</si>
  <si>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</si>
  <si>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</si>
  <si>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</si>
  <si>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</si>
  <si>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</si>
  <si>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</si>
  <si>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</si>
  <si>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</si>
  <si>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</si>
  <si>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</si>
  <si>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</si>
  <si>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</si>
  <si>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</si>
  <si>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</si>
  <si>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</si>
  <si>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</si>
  <si>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</si>
  <si>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</si>
  <si>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</si>
  <si>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</si>
  <si>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</si>
  <si>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</si>
  <si>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</si>
  <si>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</si>
  <si>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</si>
  <si>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</si>
  <si>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</si>
  <si>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</si>
  <si>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</si>
  <si>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</si>
  <si>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</si>
  <si>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</si>
  <si>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</si>
  <si>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</si>
  <si>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</si>
  <si>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</si>
  <si>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</si>
  <si>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</si>
  <si>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</si>
  <si>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</si>
  <si>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</si>
  <si>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</si>
  <si>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</si>
  <si>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</si>
  <si>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</si>
  <si>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</si>
  <si>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</si>
  <si>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</si>
  <si>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</si>
  <si>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</si>
  <si>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</si>
  <si>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</si>
  <si>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</si>
  <si>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</si>
  <si>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</si>
  <si>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</si>
  <si>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</si>
  <si>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</si>
  <si>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</si>
  <si>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</si>
  <si>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</si>
  <si>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</si>
  <si>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</si>
  <si>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</si>
  <si>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</si>
  <si>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</si>
  <si>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</si>
  <si>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</si>
  <si>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</si>
  <si>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</si>
  <si>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</si>
  <si>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</si>
  <si>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</si>
  <si>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</si>
  <si>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</si>
  <si>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</si>
  <si>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</si>
  <si>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</si>
  <si>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</si>
  <si>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</si>
  <si>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</si>
  <si>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</si>
  <si>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</si>
  <si>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</si>
  <si>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</si>
  <si>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</si>
  <si>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</si>
  <si>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</si>
  <si>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</si>
  <si>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</si>
  <si>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</si>
  <si>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</si>
  <si>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</si>
  <si>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</si>
  <si>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</si>
  <si>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</si>
  <si>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</si>
  <si>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</si>
  <si>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</si>
  <si>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</si>
  <si>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</si>
  <si>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</si>
  <si>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</si>
  <si>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</si>
  <si>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</si>
  <si>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</si>
  <si>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</si>
  <si>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</si>
  <si>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</si>
  <si>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</si>
  <si>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</si>
  <si>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</si>
  <si>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</si>
  <si>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</si>
  <si>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</si>
  <si>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</si>
  <si>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</si>
  <si>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</si>
  <si>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</si>
  <si>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</si>
  <si>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</si>
  <si>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</si>
  <si>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</si>
  <si>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</si>
  <si>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</si>
  <si>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</si>
  <si>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</si>
  <si>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</si>
  <si>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</si>
  <si>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</si>
  <si>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</si>
  <si>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</si>
  <si>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</si>
  <si>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</si>
  <si>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</si>
  <si>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</si>
  <si>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</si>
  <si>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</si>
  <si>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</si>
  <si>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</si>
  <si>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</si>
  <si>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</si>
  <si>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</si>
  <si>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</si>
  <si>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</si>
  <si>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</si>
  <si>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</si>
  <si>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</si>
  <si>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</si>
  <si>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</si>
  <si>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</si>
  <si>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</si>
  <si>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</si>
  <si>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</si>
  <si>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</si>
  <si>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</si>
  <si>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</si>
  <si>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</si>
  <si>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</si>
  <si>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</si>
  <si>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</si>
  <si>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</si>
  <si>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</si>
  <si>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</si>
  <si>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</si>
  <si>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</si>
  <si>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</si>
  <si>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</si>
  <si>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</si>
  <si>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</si>
  <si>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</si>
  <si>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</si>
  <si>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</si>
  <si>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</si>
  <si>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</si>
  <si>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</si>
  <si>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</si>
  <si>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</si>
  <si>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</si>
  <si>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</si>
  <si>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</si>
  <si>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</si>
  <si>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</si>
  <si>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</si>
  <si>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</si>
  <si>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</si>
  <si>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</si>
  <si>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</si>
  <si>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</si>
  <si>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</si>
  <si>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</si>
  <si>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</si>
  <si>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</si>
  <si>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</si>
  <si>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</si>
  <si>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</si>
  <si>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</si>
  <si>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</si>
  <si>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</si>
  <si>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</si>
  <si>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</si>
  <si>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</si>
  <si>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</si>
  <si>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</si>
  <si>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</si>
  <si>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</si>
  <si>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</si>
  <si>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</si>
  <si>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</si>
  <si>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</si>
  <si>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</si>
  <si>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</si>
  <si>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</si>
  <si>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</si>
  <si>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</si>
  <si>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</si>
  <si>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</si>
  <si>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</si>
  <si>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</si>
  <si>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</si>
  <si>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</si>
  <si>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</si>
  <si>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</si>
  <si>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</si>
  <si>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</si>
  <si>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</si>
  <si>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</si>
  <si>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</si>
  <si>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</si>
  <si>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</si>
  <si>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</si>
  <si>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</si>
  <si>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</si>
  <si>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</si>
  <si>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</si>
  <si>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</si>
  <si>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</si>
  <si>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</si>
  <si>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</si>
  <si>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</si>
  <si>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</si>
  <si>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</si>
  <si>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</si>
  <si>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</si>
  <si>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</si>
  <si>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</si>
  <si>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</si>
  <si>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</si>
  <si>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</si>
  <si>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</si>
  <si>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</si>
  <si>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</si>
  <si>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</si>
  <si>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</si>
  <si>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</si>
  <si>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</si>
  <si>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</si>
  <si>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</si>
  <si>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</si>
  <si>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</si>
  <si>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</si>
  <si>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</si>
  <si>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</si>
  <si>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</si>
  <si>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</si>
  <si>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</si>
  <si>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</si>
  <si>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</si>
  <si>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</si>
  <si>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</si>
  <si>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</si>
  <si>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</si>
  <si>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</si>
  <si>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</si>
  <si>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</si>
  <si>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</si>
  <si>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</si>
  <si>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</si>
  <si>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</si>
  <si>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</si>
  <si>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</si>
  <si>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</si>
  <si>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</si>
  <si>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</si>
  <si>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</si>
  <si>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</si>
  <si>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</si>
  <si>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</si>
  <si>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</si>
  <si>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</si>
  <si>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</si>
  <si>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</si>
  <si>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</si>
  <si>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</si>
  <si>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</si>
  <si>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</si>
  <si>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</si>
  <si>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</si>
  <si>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</si>
  <si>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</si>
  <si>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</si>
  <si>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</si>
  <si>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</si>
  <si>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</si>
  <si>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</si>
  <si>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</si>
  <si>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</si>
  <si>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</si>
  <si>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</si>
  <si>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</si>
  <si>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</si>
  <si>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</si>
  <si>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</si>
  <si>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</si>
  <si>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</si>
  <si>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</si>
  <si>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</si>
  <si>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</si>
  <si>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</si>
  <si>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</si>
  <si>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</si>
  <si>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</si>
  <si>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</si>
  <si>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</si>
  <si>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</si>
  <si>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</si>
  <si>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</si>
  <si>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</si>
  <si>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</si>
  <si>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</si>
  <si>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</si>
  <si>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</si>
  <si>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</si>
  <si>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</si>
  <si>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</si>
  <si>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</si>
  <si>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</si>
  <si>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</si>
  <si>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</si>
  <si>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</si>
  <si>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</si>
  <si>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</si>
  <si>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</si>
  <si>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</si>
  <si>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</si>
  <si>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</si>
  <si>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</si>
  <si>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</si>
  <si>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</si>
  <si>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</si>
  <si>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</si>
  <si>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</si>
  <si>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</si>
  <si>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</si>
  <si>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</si>
  <si>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</si>
  <si>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</si>
  <si>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</si>
  <si>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</si>
  <si>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</si>
  <si>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</si>
  <si>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</si>
  <si>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</si>
  <si>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</si>
  <si>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</si>
  <si>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</si>
  <si>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</si>
  <si>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</si>
  <si>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</si>
  <si>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</si>
  <si>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</si>
  <si>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</si>
  <si>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</si>
  <si>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</si>
  <si>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</si>
  <si>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</si>
  <si>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</si>
  <si>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</si>
  <si>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</si>
  <si>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</si>
  <si>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</si>
  <si>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</si>
  <si>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</si>
  <si>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</si>
  <si>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</si>
  <si>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</si>
  <si>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</si>
  <si>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</si>
  <si>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</si>
  <si>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</si>
  <si>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</si>
  <si>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</si>
  <si>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</si>
  <si>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</si>
  <si>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</si>
  <si>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</si>
  <si>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</si>
  <si>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</si>
  <si>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</si>
  <si>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</si>
  <si>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</si>
  <si>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</si>
  <si>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</si>
  <si>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</si>
  <si>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</si>
  <si>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</si>
  <si>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</si>
  <si>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</si>
  <si>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</si>
  <si>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</si>
  <si>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</si>
  <si>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</si>
  <si>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</si>
  <si>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</si>
  <si>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</si>
  <si>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</si>
  <si>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</si>
  <si>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</si>
  <si>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</si>
  <si>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</si>
  <si>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</si>
  <si>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</si>
  <si>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</si>
  <si>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</si>
  <si>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</si>
  <si>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</si>
  <si>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</si>
  <si>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</si>
  <si>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</si>
  <si>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</si>
  <si>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</si>
  <si>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</si>
  <si>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</si>
  <si>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</si>
  <si>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</si>
  <si>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</si>
  <si>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</si>
  <si>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</si>
  <si>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</si>
  <si>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</si>
  <si>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</si>
  <si>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</si>
  <si>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</si>
  <si>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</si>
  <si>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</si>
  <si>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</si>
  <si>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</si>
  <si>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</si>
  <si>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</si>
  <si>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</si>
  <si>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</si>
  <si>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</si>
  <si>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</si>
  <si>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</si>
  <si>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</si>
  <si>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</si>
  <si>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</si>
  <si>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</si>
  <si>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</si>
  <si>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</si>
  <si>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</si>
  <si>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</si>
  <si>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</si>
  <si>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</si>
  <si>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</si>
  <si>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</si>
  <si>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</si>
  <si>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</si>
  <si>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</si>
  <si>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</si>
  <si>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</si>
  <si>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</si>
  <si>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</si>
  <si>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</si>
  <si>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</si>
  <si>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</si>
  <si>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</si>
  <si>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</si>
  <si>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</si>
  <si>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</si>
  <si>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</si>
  <si>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</si>
  <si>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</si>
  <si>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</si>
  <si>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</si>
  <si>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</si>
  <si>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</si>
  <si>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</si>
  <si>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</si>
  <si>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</si>
  <si>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</si>
  <si>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</si>
  <si>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</si>
  <si>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</si>
  <si>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</si>
  <si>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</si>
  <si>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</si>
  <si>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</si>
  <si>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</si>
  <si>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</si>
  <si>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</si>
  <si>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</si>
  <si>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</si>
  <si>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</si>
  <si>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</si>
  <si>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</si>
  <si>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</si>
  <si>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</si>
  <si>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</si>
  <si>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</si>
  <si>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</si>
  <si>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</si>
  <si>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</si>
  <si>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</si>
  <si>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</si>
  <si>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</si>
  <si>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</si>
  <si>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</si>
  <si>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</si>
  <si>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</si>
  <si>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</si>
  <si>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</si>
  <si>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</si>
  <si>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</si>
  <si>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</si>
  <si>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</si>
  <si>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</si>
  <si>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</si>
  <si>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</si>
  <si>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</si>
  <si>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</si>
  <si>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</si>
  <si>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</si>
  <si>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</si>
  <si>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</si>
  <si>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</si>
  <si>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</si>
  <si>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</si>
  <si>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</si>
  <si>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</si>
  <si>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</si>
  <si>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</si>
  <si>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</si>
  <si>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</si>
  <si>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</si>
  <si>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</si>
  <si>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</si>
  <si>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</si>
  <si>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</si>
  <si>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</si>
  <si>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</si>
  <si>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</si>
  <si>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</si>
  <si>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</si>
  <si>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</si>
  <si>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</si>
  <si>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</si>
  <si>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</si>
  <si>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</si>
  <si>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</si>
  <si>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</si>
  <si>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</si>
  <si>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</si>
  <si>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</si>
  <si>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</si>
  <si>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</si>
  <si>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</si>
  <si>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</si>
  <si>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</si>
  <si>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</si>
  <si>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</si>
  <si>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</si>
  <si>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</si>
  <si>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</si>
  <si>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</si>
  <si>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</si>
  <si>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</si>
  <si>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</si>
  <si>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</si>
  <si>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</si>
  <si>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</si>
  <si>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</si>
  <si>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</si>
  <si>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</si>
  <si>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</si>
  <si>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</si>
  <si>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</si>
  <si>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</si>
  <si>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</si>
  <si>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</si>
  <si>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</si>
  <si>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</si>
  <si>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</si>
  <si>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</si>
  <si>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</si>
  <si>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</si>
  <si>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</si>
  <si>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</si>
  <si>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</si>
  <si>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</si>
  <si>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</si>
  <si>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</si>
  <si>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</si>
  <si>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</si>
  <si>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</si>
  <si>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</si>
  <si>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</si>
  <si>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</si>
  <si>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</si>
  <si>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</si>
  <si>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</si>
  <si>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</si>
  <si>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</si>
  <si>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</si>
  <si>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</si>
  <si>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</si>
  <si>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</si>
  <si>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</si>
  <si>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</si>
  <si>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</si>
  <si>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</si>
  <si>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</si>
  <si>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</si>
  <si>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</si>
  <si>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</si>
  <si>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</si>
  <si>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</si>
  <si>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</si>
  <si>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</si>
  <si>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</si>
  <si>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</si>
  <si>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</si>
  <si>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</si>
  <si>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</si>
  <si>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</si>
  <si>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</si>
  <si>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</si>
  <si>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</si>
  <si>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</si>
  <si>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</si>
  <si>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</si>
  <si>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</si>
  <si>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</si>
  <si>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</si>
  <si>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</si>
  <si>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</si>
  <si>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</si>
  <si>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</si>
  <si>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</si>
  <si>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</si>
  <si>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</si>
  <si>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</si>
  <si>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</si>
  <si>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</si>
  <si>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</si>
  <si>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</si>
  <si>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</si>
  <si>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</si>
  <si>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</si>
  <si>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</si>
  <si>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</si>
  <si>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</si>
  <si>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</si>
  <si>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</si>
  <si>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</si>
  <si>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</si>
  <si>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</si>
  <si>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</si>
  <si>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</si>
  <si>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</si>
  <si>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</si>
  <si>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</si>
  <si>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</si>
  <si>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</si>
  <si>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</si>
  <si>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</si>
  <si>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</si>
  <si>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</si>
  <si>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</si>
  <si>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</si>
  <si>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</si>
  <si>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</si>
  <si>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</si>
  <si>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</si>
  <si>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</si>
  <si>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</si>
  <si>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</si>
  <si>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</si>
  <si>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</si>
  <si>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</si>
  <si>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</si>
  <si>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</si>
  <si>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</si>
  <si>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</si>
  <si>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</si>
  <si>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</si>
  <si>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</si>
  <si>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</si>
  <si>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</si>
  <si>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</si>
  <si>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</si>
  <si>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</si>
  <si>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</si>
  <si>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</si>
  <si>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</si>
  <si>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</si>
  <si>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</si>
  <si>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</si>
  <si>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</si>
  <si>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</si>
  <si>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</si>
  <si>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</si>
  <si>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</si>
  <si>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</si>
  <si>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</si>
  <si>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</si>
  <si>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</si>
  <si>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</si>
  <si>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</si>
  <si>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</si>
  <si>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</si>
  <si>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</si>
  <si>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</si>
  <si>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</si>
  <si>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</si>
  <si>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</si>
  <si>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</si>
  <si>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</si>
  <si>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</si>
  <si>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</si>
  <si>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</si>
  <si>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</si>
  <si>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</si>
  <si>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</si>
  <si>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</si>
  <si>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</si>
  <si>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</si>
  <si>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</si>
  <si>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</si>
  <si>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</si>
  <si>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</si>
  <si>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</si>
  <si>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</si>
  <si>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</si>
  <si>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</si>
  <si>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</si>
  <si>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</si>
  <si>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</si>
  <si>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</si>
  <si>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</si>
  <si>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</si>
  <si>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</si>
  <si>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</si>
  <si>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</si>
  <si>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</si>
  <si>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</si>
  <si>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</si>
  <si>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</si>
  <si>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</si>
  <si>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</si>
  <si>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</si>
  <si>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</si>
  <si>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</si>
  <si>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</si>
  <si>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</si>
  <si>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</si>
  <si>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</si>
  <si>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</si>
  <si>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</si>
  <si>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</si>
  <si>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</si>
  <si>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</si>
  <si>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</si>
  <si>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</si>
  <si>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</si>
  <si>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</si>
  <si>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</si>
  <si>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</si>
  <si>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</si>
  <si>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</si>
  <si>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</si>
  <si>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</si>
  <si>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</si>
  <si>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</si>
  <si>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</si>
  <si>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</si>
  <si>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</si>
  <si>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</si>
  <si>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</si>
  <si>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</si>
  <si>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</si>
  <si>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</si>
  <si>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</si>
  <si>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</si>
  <si>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</si>
  <si>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</si>
  <si>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</si>
  <si>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</si>
  <si>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</si>
  <si>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</si>
  <si>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</si>
  <si>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</si>
  <si>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</si>
  <si>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</si>
  <si>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</si>
  <si>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</si>
  <si>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</si>
  <si>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</si>
  <si>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</si>
  <si>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</si>
  <si>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</si>
  <si>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</si>
  <si>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</si>
  <si>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</si>
  <si>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</si>
  <si>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</si>
  <si>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</si>
  <si>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</si>
  <si>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</si>
  <si>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</si>
  <si>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</si>
  <si>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</si>
  <si>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</si>
  <si>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</si>
  <si>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</si>
  <si>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</si>
  <si>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</si>
  <si>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</si>
  <si>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</si>
  <si>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</si>
  <si>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</si>
  <si>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</si>
  <si>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</si>
  <si>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</si>
  <si>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</si>
  <si>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</si>
  <si>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</si>
  <si>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</si>
  <si>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</si>
  <si>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</si>
  <si>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</si>
  <si>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</si>
  <si>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</si>
  <si>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</si>
  <si>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</si>
  <si>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</si>
  <si>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</si>
  <si>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</si>
  <si>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</si>
  <si>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</si>
  <si>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</si>
  <si>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</si>
  <si>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</si>
  <si>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</si>
  <si>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</si>
  <si>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</si>
  <si>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</si>
  <si>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</si>
  <si>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</si>
  <si>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</si>
  <si>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</si>
  <si>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</si>
  <si>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</si>
  <si>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</si>
  <si>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</si>
  <si>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</si>
  <si>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</si>
  <si>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</si>
  <si>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</si>
  <si>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</si>
  <si>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</si>
  <si>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</si>
  <si>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</si>
  <si>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</si>
  <si>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</si>
  <si>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</si>
  <si>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</si>
  <si>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</si>
  <si>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</si>
  <si>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</si>
  <si>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</si>
  <si>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</si>
  <si>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</si>
  <si>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</si>
  <si>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</si>
  <si>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</si>
  <si>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</si>
  <si>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</si>
  <si>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</si>
  <si>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</si>
  <si>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</si>
  <si>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</si>
  <si>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</si>
  <si>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</si>
  <si>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</si>
  <si>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</si>
  <si>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</si>
  <si>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</si>
  <si>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</si>
  <si>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</si>
  <si>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</si>
  <si>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</si>
  <si>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</si>
  <si>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</si>
  <si>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</si>
  <si>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</si>
  <si>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</si>
  <si>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</si>
  <si>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</si>
  <si>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</si>
  <si>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</si>
  <si>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</si>
  <si>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</si>
  <si>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</si>
  <si>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</si>
  <si>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</si>
  <si>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</si>
  <si>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</si>
  <si>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</si>
  <si>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</si>
  <si>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</si>
  <si>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</si>
  <si>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</si>
  <si>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</si>
  <si>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</si>
  <si>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</si>
  <si>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</si>
  <si>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</si>
  <si>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</si>
  <si>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</si>
  <si>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</si>
  <si>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</si>
  <si>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</si>
  <si>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</si>
  <si>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</si>
  <si>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</si>
  <si>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</si>
  <si>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</si>
  <si>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</si>
  <si>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</si>
  <si>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</si>
  <si>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</si>
  <si>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</si>
  <si>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</si>
  <si>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</si>
  <si>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</si>
  <si>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</si>
  <si>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</si>
  <si>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</si>
  <si>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</si>
  <si>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</si>
  <si>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</si>
  <si>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</si>
  <si>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</si>
  <si>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</si>
  <si>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</si>
  <si>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</si>
  <si>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</si>
  <si>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</si>
  <si>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</si>
  <si>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</si>
  <si>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</si>
  <si>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</si>
  <si>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</si>
  <si>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</si>
  <si>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</si>
  <si>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</si>
  <si>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</si>
  <si>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</si>
  <si>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</si>
  <si>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</si>
  <si>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</si>
  <si>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</si>
  <si>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</si>
  <si>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</si>
  <si>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</si>
  <si>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</si>
  <si>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</si>
  <si>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</si>
  <si>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</si>
  <si>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</si>
  <si>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</si>
  <si>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</si>
  <si>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</si>
  <si>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</si>
  <si>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</si>
  <si>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</si>
  <si>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</si>
  <si>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</si>
  <si>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</si>
  <si>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</si>
  <si>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</si>
  <si>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</si>
  <si>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</si>
  <si>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</si>
  <si>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</si>
  <si>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</si>
  <si>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</si>
  <si>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</si>
  <si>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</si>
  <si>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</si>
  <si>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</si>
  <si>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</si>
  <si>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</si>
  <si>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</si>
  <si>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</si>
  <si>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</si>
  <si>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</si>
  <si>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</si>
  <si>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</si>
  <si>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</si>
  <si>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</si>
  <si>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</si>
  <si>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</si>
  <si>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</si>
  <si>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</si>
  <si>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</si>
  <si>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</si>
  <si>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</si>
  <si>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</si>
  <si>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</si>
  <si>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</si>
  <si>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</si>
  <si>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</si>
  <si>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</si>
  <si>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</si>
  <si>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</si>
  <si>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</si>
  <si>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</si>
  <si>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</si>
  <si>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</si>
  <si>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</si>
  <si>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</si>
  <si>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</si>
  <si>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</si>
  <si>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</si>
  <si>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</si>
  <si>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</si>
  <si>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</si>
  <si>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</si>
  <si>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</si>
  <si>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</si>
  <si>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</si>
  <si>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</si>
  <si>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</si>
  <si>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</si>
  <si>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</si>
  <si>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</si>
  <si>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</si>
  <si>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</si>
  <si>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</si>
  <si>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</si>
  <si>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</si>
  <si>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</si>
  <si>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</si>
  <si>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</si>
  <si>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</si>
  <si>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</si>
  <si>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</si>
  <si>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</si>
  <si>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</si>
  <si>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</si>
  <si>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</si>
  <si>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</si>
  <si>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</si>
  <si>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</si>
  <si>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</si>
  <si>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</si>
  <si>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</si>
  <si>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</si>
  <si>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</si>
  <si>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</si>
  <si>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</si>
  <si>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</si>
  <si>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</si>
  <si>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</si>
  <si>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</si>
  <si>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</si>
  <si>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</si>
  <si>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</si>
  <si>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</si>
  <si>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</si>
  <si>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</si>
  <si>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</si>
  <si>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</si>
  <si>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</si>
  <si>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</si>
  <si>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</si>
  <si>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</si>
  <si>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</si>
  <si>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</si>
  <si>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</si>
  <si>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</si>
  <si>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</si>
  <si>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</si>
  <si>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</si>
  <si>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</si>
  <si>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</si>
  <si>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</si>
  <si>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</si>
  <si>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</si>
  <si>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</si>
  <si>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</si>
  <si>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</si>
  <si>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</si>
  <si>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</si>
  <si>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</si>
  <si>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</si>
  <si>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</si>
  <si>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</si>
  <si>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</si>
  <si>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</si>
  <si>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</si>
  <si>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</si>
  <si>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</si>
  <si>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</si>
  <si>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</si>
  <si>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</si>
  <si>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</si>
  <si>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</si>
  <si>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</si>
  <si>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</si>
  <si>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</si>
  <si>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</si>
  <si>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</si>
  <si>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</si>
  <si>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</si>
  <si>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</si>
  <si>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</si>
  <si>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</si>
  <si>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</si>
  <si>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</si>
  <si>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</si>
  <si>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</si>
  <si>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</si>
  <si>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</si>
  <si>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</si>
  <si>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</si>
  <si>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</si>
  <si>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</si>
  <si>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</si>
  <si>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</si>
  <si>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</si>
  <si>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</si>
  <si>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</si>
  <si>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</si>
  <si>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</si>
  <si>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</si>
  <si>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</si>
  <si>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</si>
  <si>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</si>
  <si>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</si>
  <si>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</si>
  <si>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</si>
  <si>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</si>
  <si>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</si>
  <si>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</si>
  <si>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</si>
  <si>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</si>
  <si>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</si>
  <si>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</si>
  <si>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</si>
  <si>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</si>
  <si>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</si>
  <si>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</si>
  <si>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</si>
  <si>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</si>
  <si>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</si>
  <si>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</si>
  <si>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</si>
  <si>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</si>
  <si>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</si>
  <si>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</si>
  <si>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</si>
  <si>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</si>
  <si>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</si>
  <si>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</si>
  <si>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</si>
  <si>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</si>
  <si>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</si>
  <si>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</si>
  <si>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</si>
  <si>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</si>
  <si>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</si>
  <si>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</si>
  <si>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</si>
  <si>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</si>
  <si>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</si>
  <si>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</si>
  <si>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</si>
  <si>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</si>
  <si>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</si>
  <si>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</si>
  <si>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</si>
  <si>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</si>
  <si>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</si>
  <si>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</si>
  <si>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</si>
  <si>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</si>
  <si>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</si>
  <si>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</si>
  <si>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</si>
  <si>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</si>
  <si>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</si>
  <si>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</si>
  <si>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</si>
  <si>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</si>
  <si>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</si>
  <si>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</si>
  <si>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</si>
  <si>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</si>
  <si>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</si>
  <si>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</si>
  <si>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</si>
  <si>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</si>
  <si>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</si>
  <si>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</si>
  <si>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</si>
  <si>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</si>
  <si>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</si>
  <si>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</si>
  <si>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</si>
  <si>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</si>
  <si>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</si>
  <si>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</si>
  <si>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</si>
  <si>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</si>
  <si>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</si>
  <si>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</si>
  <si>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</si>
  <si>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</si>
  <si>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</si>
  <si>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</si>
  <si>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</si>
  <si>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</si>
  <si>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</si>
  <si>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</si>
  <si>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</si>
  <si>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</si>
  <si>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</si>
  <si>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</si>
  <si>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</si>
  <si>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</si>
  <si>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</si>
  <si>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</si>
  <si>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</si>
  <si>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</si>
  <si>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</si>
  <si>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</si>
  <si>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</si>
  <si>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</si>
  <si>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</si>
  <si>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</si>
  <si>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</si>
  <si>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</si>
  <si>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</si>
  <si>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</si>
  <si>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</si>
  <si>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</si>
  <si>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</si>
  <si>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</si>
  <si>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</si>
  <si>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</si>
  <si>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</si>
  <si>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</si>
  <si>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</si>
  <si>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</si>
  <si>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</si>
  <si>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</si>
  <si>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</si>
  <si>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</si>
  <si>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</si>
  <si>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</si>
  <si>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</si>
  <si>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</si>
  <si>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</si>
  <si>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</si>
  <si>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</si>
  <si>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</si>
  <si>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</si>
  <si>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</si>
  <si>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</si>
  <si>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</si>
  <si>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</si>
  <si>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</si>
  <si>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</si>
  <si>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</si>
  <si>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</si>
  <si>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</si>
  <si>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</si>
  <si>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</si>
  <si>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</si>
  <si>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</si>
  <si>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</si>
  <si>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</si>
  <si>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</si>
  <si>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</si>
  <si>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</si>
  <si>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</si>
  <si>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</si>
  <si>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</si>
  <si>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</si>
  <si>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</si>
  <si>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</si>
  <si>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</si>
  <si>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</si>
  <si>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</si>
  <si>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</si>
  <si>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</si>
  <si>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</si>
  <si>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</si>
  <si>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</si>
  <si>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</si>
  <si>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</si>
  <si>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</si>
  <si>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</si>
  <si>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</si>
  <si>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</si>
  <si>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</si>
  <si>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</si>
  <si>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</si>
  <si>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</si>
  <si>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</si>
  <si>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</si>
  <si>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</si>
  <si>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</si>
  <si>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</si>
  <si>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</si>
  <si>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</si>
  <si>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</si>
  <si>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</si>
  <si>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</si>
  <si>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</si>
  <si>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</si>
  <si>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</si>
  <si>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</si>
  <si>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</si>
  <si>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</si>
  <si>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</si>
  <si>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</si>
  <si>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</si>
  <si>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</si>
  <si>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</si>
  <si>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</si>
  <si>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</si>
  <si>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</si>
  <si>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</si>
  <si>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</si>
  <si>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</si>
  <si>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</si>
  <si>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</si>
  <si>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</si>
  <si>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</si>
  <si>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</si>
  <si>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</si>
  <si>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</si>
  <si>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</si>
  <si>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</si>
  <si>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</si>
  <si>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</si>
  <si>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</si>
  <si>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</si>
  <si>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</si>
  <si>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</si>
  <si>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</si>
  <si>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</si>
  <si>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</si>
  <si>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</si>
  <si>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</si>
  <si>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</si>
  <si>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</si>
  <si>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</si>
  <si>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</si>
  <si>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</si>
  <si>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</si>
  <si>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</si>
  <si>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</si>
  <si>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</si>
  <si>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</si>
  <si>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</si>
  <si>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</si>
  <si>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</si>
  <si>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</si>
  <si>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</si>
  <si>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</si>
  <si>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</si>
  <si>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</si>
  <si>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</si>
  <si>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</si>
  <si>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</si>
  <si>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</si>
  <si>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</si>
  <si>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</si>
  <si>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</si>
  <si>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</si>
  <si>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</si>
  <si>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</si>
  <si>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</si>
  <si>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</si>
  <si>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</si>
  <si>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</si>
  <si>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</si>
  <si>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</si>
  <si>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</si>
  <si>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</si>
  <si>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</si>
  <si>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</si>
  <si>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</si>
  <si>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</si>
  <si>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</si>
  <si>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</si>
  <si>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</si>
  <si>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</si>
  <si>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</si>
  <si>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</si>
  <si>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</si>
  <si>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</si>
  <si>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</si>
  <si>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</si>
  <si>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</si>
  <si>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</si>
  <si>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</si>
  <si>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</si>
  <si>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</si>
  <si>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</si>
  <si>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</si>
  <si>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</si>
  <si>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</si>
  <si>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</si>
  <si>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</si>
  <si>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</si>
  <si>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</si>
  <si>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</si>
  <si>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</si>
  <si>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</si>
  <si>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</si>
  <si>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</si>
  <si>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</si>
  <si>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</si>
  <si>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</si>
  <si>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</si>
  <si>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</si>
  <si>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</si>
  <si>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</si>
  <si>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</si>
  <si>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</si>
  <si>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</si>
  <si>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</si>
  <si>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</si>
  <si>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</si>
  <si>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</si>
  <si>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</si>
  <si>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</si>
  <si>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</si>
  <si>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</si>
  <si>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</si>
  <si>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</si>
  <si>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</si>
  <si>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</si>
  <si>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</si>
  <si>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</si>
  <si>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</si>
  <si>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</si>
  <si>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</si>
  <si>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</si>
  <si>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</si>
  <si>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</si>
  <si>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</si>
  <si>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</si>
  <si>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</si>
  <si>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</si>
  <si>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</si>
  <si>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</si>
  <si>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</si>
  <si>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</si>
  <si>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</si>
  <si>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</si>
  <si>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</si>
  <si>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</si>
  <si>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</si>
  <si>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</si>
  <si>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</si>
  <si>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</si>
  <si>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</si>
  <si>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</si>
  <si>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</si>
  <si>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</si>
  <si>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</si>
  <si>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</si>
  <si>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</si>
  <si>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</si>
  <si>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</si>
  <si>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</si>
  <si>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</si>
  <si>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</si>
  <si>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</si>
  <si>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</si>
  <si>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</si>
  <si>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</si>
  <si>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</si>
  <si>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</si>
  <si>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</si>
  <si>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</si>
  <si>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</si>
  <si>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</si>
  <si>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</si>
  <si>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</si>
  <si>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</si>
  <si>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</si>
  <si>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</si>
  <si>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</si>
  <si>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</si>
  <si>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</si>
  <si>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</si>
  <si>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</si>
  <si>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</si>
  <si>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</si>
  <si>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</si>
  <si>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</si>
  <si>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</si>
  <si>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</si>
  <si>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</si>
  <si>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</si>
  <si>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</si>
  <si>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</si>
  <si>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</si>
  <si>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</si>
  <si>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</si>
  <si>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</si>
  <si>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</si>
  <si>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</si>
  <si>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</si>
  <si>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</si>
  <si>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</si>
  <si>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</si>
  <si>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</si>
  <si>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</si>
  <si>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</si>
  <si>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</si>
  <si>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</si>
  <si>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</si>
  <si>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</si>
  <si>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</si>
  <si>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</si>
  <si>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</si>
  <si>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</si>
  <si>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</si>
  <si>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</si>
  <si>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</si>
  <si>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</si>
  <si>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</si>
  <si>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</si>
  <si>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</si>
  <si>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</si>
  <si>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</si>
  <si>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</si>
  <si>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</si>
  <si>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</si>
  <si>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</si>
  <si>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</si>
  <si>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</si>
  <si>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</si>
  <si>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</si>
  <si>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</si>
  <si>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</si>
  <si>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</si>
  <si>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</si>
  <si>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</si>
  <si>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</si>
  <si>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</si>
  <si>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</si>
  <si>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</si>
  <si>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</si>
  <si>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</si>
  <si>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</si>
  <si>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</si>
  <si>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</si>
  <si>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</si>
  <si>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</si>
  <si>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</si>
  <si>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</si>
  <si>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</si>
  <si>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</si>
  <si>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</si>
  <si>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</si>
  <si>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</si>
  <si>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</si>
  <si>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</si>
  <si>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</si>
  <si>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</si>
  <si>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</si>
  <si>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</si>
  <si>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</si>
  <si>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</si>
  <si>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</si>
  <si>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</si>
  <si>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</si>
  <si>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</si>
  <si>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</si>
  <si>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</si>
  <si>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</si>
  <si>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</si>
  <si>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</si>
  <si>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</si>
  <si>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</si>
  <si>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</si>
  <si>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</si>
  <si>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</si>
  <si>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</si>
  <si>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</si>
  <si>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</si>
  <si>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</si>
  <si>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</si>
  <si>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</si>
  <si>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</si>
  <si>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</si>
  <si>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</si>
  <si>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</si>
  <si>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</si>
  <si>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</si>
  <si>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</si>
  <si>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</si>
  <si>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</si>
  <si>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</si>
  <si>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</si>
  <si>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</si>
  <si>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</si>
  <si>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</si>
  <si>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</si>
  <si>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</si>
  <si>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</si>
  <si>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</si>
  <si>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</si>
  <si>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</si>
  <si>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</si>
  <si>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</si>
  <si>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</si>
  <si>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</si>
  <si>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</si>
  <si>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</si>
  <si>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</si>
  <si>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</si>
  <si>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</si>
  <si>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</si>
  <si>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</si>
  <si>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</si>
  <si>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</si>
  <si>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</si>
  <si>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</si>
  <si>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</si>
  <si>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</si>
  <si>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</si>
  <si>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</si>
  <si>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</si>
  <si>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</si>
  <si>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</si>
  <si>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</si>
  <si>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</si>
  <si>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</si>
  <si>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</si>
  <si>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</si>
  <si>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</si>
  <si>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</si>
  <si>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</si>
  <si>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</si>
  <si>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</si>
  <si>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</si>
  <si>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</si>
  <si>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</si>
  <si>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</si>
  <si>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</si>
  <si>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</si>
  <si>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</si>
  <si>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</si>
  <si>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</si>
  <si>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</si>
  <si>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</si>
  <si>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</si>
  <si>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</si>
  <si>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</si>
  <si>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</si>
  <si>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</si>
  <si>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</si>
  <si>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</si>
  <si>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</si>
  <si>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</si>
  <si>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</si>
  <si>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</si>
  <si>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</si>
  <si>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</si>
  <si>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</si>
  <si>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</si>
  <si>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</si>
  <si>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</si>
  <si>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</si>
  <si>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</si>
  <si>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</si>
  <si>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</si>
  <si>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</si>
  <si>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</si>
  <si>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</si>
  <si>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</si>
  <si>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</si>
  <si>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</si>
  <si>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</si>
  <si>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</si>
  <si>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</si>
  <si>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</si>
  <si>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</si>
  <si>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</si>
  <si>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</si>
  <si>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</si>
  <si>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</si>
  <si>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</si>
  <si>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</si>
  <si>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</si>
  <si>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</si>
  <si>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</si>
  <si>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</si>
  <si>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</si>
  <si>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</si>
  <si>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</si>
  <si>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</si>
  <si>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</si>
  <si>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</si>
  <si>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</si>
  <si>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</si>
  <si>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</si>
  <si>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</si>
  <si>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</si>
  <si>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</si>
  <si>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</si>
  <si>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</si>
  <si>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</si>
  <si>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</si>
  <si>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</si>
  <si>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</si>
  <si>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</si>
  <si>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</si>
  <si>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</si>
  <si>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</si>
  <si>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</si>
  <si>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</si>
  <si>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</si>
  <si>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</si>
  <si>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</si>
  <si>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</si>
  <si>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</si>
  <si>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</si>
  <si>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</si>
  <si>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</si>
  <si>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</si>
  <si>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</si>
  <si>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</si>
  <si>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</si>
  <si>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</si>
  <si>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</si>
  <si>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</si>
  <si>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</si>
  <si>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</si>
  <si>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</si>
  <si>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</si>
  <si>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</si>
  <si>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</si>
  <si>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</si>
  <si>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</si>
  <si>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</si>
  <si>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</si>
  <si>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</si>
  <si>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</si>
  <si>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</si>
  <si>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</si>
  <si>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</si>
  <si>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</si>
  <si>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</si>
  <si>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</si>
  <si>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</si>
  <si>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</si>
  <si>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</si>
  <si>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</si>
  <si>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</si>
  <si>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</si>
  <si>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</si>
  <si>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</si>
  <si>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</si>
  <si>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</si>
  <si>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</si>
  <si>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</si>
  <si>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</si>
  <si>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</si>
  <si>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</si>
  <si>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</si>
  <si>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</si>
  <si>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</si>
  <si>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</si>
  <si>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</si>
  <si>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</si>
  <si>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</si>
  <si>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</si>
  <si>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</si>
  <si>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</si>
  <si>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</si>
  <si>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</si>
  <si>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</si>
  <si>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</si>
  <si>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</si>
  <si>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</si>
  <si>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</si>
  <si>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</si>
  <si>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</si>
  <si>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</si>
  <si>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</si>
  <si>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</si>
  <si>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</si>
  <si>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</si>
  <si>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</si>
  <si>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</si>
  <si>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</si>
  <si>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</si>
  <si>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</si>
  <si>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</si>
  <si>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</si>
  <si>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</si>
  <si>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</si>
  <si>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</si>
  <si>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</si>
  <si>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</si>
  <si>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</si>
  <si>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</si>
  <si>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</si>
  <si>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</si>
  <si>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</si>
  <si>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</si>
  <si>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</si>
  <si>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</si>
  <si>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</si>
  <si>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</si>
  <si>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</si>
  <si>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</si>
  <si>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</si>
  <si>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</si>
  <si>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</si>
  <si>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</si>
  <si>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</si>
  <si>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</si>
  <si>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</si>
  <si>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</si>
  <si>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</si>
  <si>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</si>
  <si>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</si>
  <si>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</si>
  <si>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</si>
  <si>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</si>
  <si>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</si>
  <si>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</si>
  <si>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</si>
  <si>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</si>
  <si>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</si>
  <si>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</si>
  <si>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</si>
  <si>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</si>
  <si>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</si>
  <si>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</si>
  <si>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</si>
  <si>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</si>
  <si>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</si>
  <si>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</si>
  <si>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</si>
  <si>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</si>
  <si>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</si>
  <si>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</si>
  <si>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</si>
  <si>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</si>
  <si>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</si>
  <si>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</si>
  <si>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</si>
  <si>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</si>
  <si>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</si>
  <si>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</si>
  <si>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</si>
  <si>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</si>
  <si>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</si>
  <si>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</si>
  <si>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</si>
  <si>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</si>
  <si>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</si>
  <si>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</si>
  <si>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</si>
  <si>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</si>
  <si>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</si>
  <si>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</si>
  <si>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</si>
  <si>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</si>
  <si>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</si>
  <si>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</si>
  <si>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</si>
  <si>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</si>
  <si>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</si>
  <si>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</si>
  <si>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</si>
  <si>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</si>
  <si>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</si>
  <si>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</si>
  <si>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</si>
  <si>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</si>
  <si>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</si>
  <si>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</si>
  <si>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</si>
  <si>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</si>
  <si>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</si>
  <si>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</si>
  <si>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</si>
  <si>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</si>
  <si>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</si>
  <si>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</si>
  <si>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</si>
  <si>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</si>
  <si>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</si>
  <si>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</si>
  <si>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</si>
  <si>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</si>
  <si>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</si>
  <si>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</si>
  <si>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</si>
  <si>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</si>
  <si>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</si>
  <si>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</si>
  <si>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</si>
  <si>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</si>
  <si>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</si>
  <si>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</si>
  <si>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</si>
  <si>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</si>
  <si>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</si>
  <si>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</si>
  <si>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</si>
  <si>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</si>
  <si>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</si>
  <si>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</si>
  <si>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</si>
  <si>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</si>
  <si>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</si>
  <si>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</si>
  <si>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</si>
  <si>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</si>
  <si>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</si>
  <si>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</si>
  <si>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</si>
  <si>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</si>
  <si>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</si>
  <si>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</si>
  <si>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</si>
  <si>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</si>
  <si>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</si>
  <si>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</si>
  <si>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</si>
  <si>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</si>
  <si>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</si>
  <si>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</si>
  <si>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</si>
  <si>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</si>
  <si>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</si>
  <si>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</si>
  <si>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</si>
  <si>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</si>
  <si>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</si>
  <si>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</si>
  <si>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</si>
  <si>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</si>
  <si>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</si>
  <si>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</si>
  <si>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</si>
  <si>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</si>
  <si>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</si>
  <si>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</si>
  <si>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</si>
  <si>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</si>
  <si>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</si>
  <si>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</si>
  <si>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</si>
  <si>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</si>
  <si>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</si>
  <si>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</si>
  <si>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</si>
  <si>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</si>
  <si>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</si>
  <si>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</si>
  <si>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</si>
  <si>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</si>
  <si>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</si>
  <si>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</si>
  <si>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</si>
  <si>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</si>
  <si>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</si>
  <si>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</si>
  <si>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</si>
  <si>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</si>
  <si>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</si>
  <si>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</si>
  <si>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</si>
  <si>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</si>
  <si>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</si>
  <si>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</si>
  <si>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</si>
  <si>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</si>
  <si>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</si>
  <si>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</si>
  <si>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</si>
  <si>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</si>
  <si>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</si>
  <si>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</si>
  <si>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</si>
  <si>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</si>
  <si>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</si>
  <si>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</si>
  <si>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</si>
  <si>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</si>
  <si>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</si>
  <si>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</si>
  <si>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</si>
  <si>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</si>
  <si>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</si>
  <si>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</si>
  <si>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</si>
  <si>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</si>
  <si>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</si>
  <si>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</si>
  <si>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</si>
  <si>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</si>
  <si>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</si>
  <si>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</si>
  <si>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</si>
  <si>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</si>
  <si>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</si>
  <si>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</si>
  <si>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</si>
  <si>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</si>
  <si>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</si>
  <si>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</si>
  <si>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</si>
  <si>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</si>
  <si>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</si>
  <si>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</si>
  <si>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</si>
  <si>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</si>
  <si>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</si>
  <si>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</si>
  <si>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</si>
  <si>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</si>
  <si>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</si>
  <si>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</si>
  <si>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</si>
  <si>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</si>
  <si>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</si>
  <si>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</si>
  <si>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</si>
  <si>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</si>
  <si>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</si>
  <si>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</si>
  <si>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</si>
  <si>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</si>
  <si>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</si>
  <si>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</si>
  <si>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</si>
  <si>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</si>
  <si>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</si>
  <si>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</si>
  <si>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</si>
  <si>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</si>
  <si>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</si>
  <si>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</si>
  <si>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</si>
  <si>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</si>
  <si>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</si>
  <si>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</si>
  <si>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</si>
  <si>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</si>
  <si>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</si>
  <si>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</si>
  <si>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</si>
  <si>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</si>
  <si>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</si>
  <si>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</si>
  <si>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</si>
  <si>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</si>
  <si>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</si>
  <si>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</si>
  <si>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</si>
  <si>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</si>
  <si>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</si>
  <si>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</si>
  <si>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</si>
  <si>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</si>
  <si>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</si>
  <si>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</si>
  <si>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</si>
  <si>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</si>
  <si>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</si>
  <si>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</si>
  <si>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</si>
  <si>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</si>
  <si>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</si>
  <si>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</si>
  <si>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</si>
  <si>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</si>
  <si>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</si>
  <si>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</si>
  <si>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</si>
  <si>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</si>
  <si>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</si>
  <si>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</si>
  <si>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</si>
  <si>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</si>
  <si>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</si>
  <si>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</si>
  <si>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</si>
  <si>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</si>
  <si>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</si>
  <si>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</si>
  <si>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</si>
  <si>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</si>
  <si>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</si>
  <si>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</si>
  <si>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</si>
  <si>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</si>
  <si>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</si>
  <si>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</si>
  <si>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</si>
  <si>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</si>
  <si>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</si>
  <si>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</si>
  <si>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</si>
  <si>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</si>
  <si>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</si>
  <si>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</si>
  <si>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</si>
  <si>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</si>
  <si>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</si>
  <si>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</si>
  <si>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</si>
  <si>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</si>
  <si>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</si>
  <si>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</si>
  <si>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</si>
  <si>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</si>
  <si>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</si>
  <si>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</si>
  <si>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</si>
  <si>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</si>
  <si>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</si>
  <si>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</si>
  <si>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</si>
  <si>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</si>
  <si>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</si>
  <si>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</si>
  <si>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</si>
  <si>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</si>
  <si>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</si>
  <si>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</si>
  <si>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</si>
  <si>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</si>
  <si>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</si>
  <si>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</si>
  <si>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</si>
  <si>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</si>
  <si>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</si>
  <si>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</si>
  <si>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</si>
  <si>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</si>
  <si>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</si>
  <si>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</si>
  <si>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</si>
  <si>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</si>
  <si>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</si>
  <si>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</si>
  <si>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</si>
  <si>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</si>
  <si>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</si>
  <si>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</si>
  <si>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</si>
  <si>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</si>
  <si>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</si>
  <si>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</si>
  <si>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</si>
  <si>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</si>
  <si>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</si>
  <si>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</si>
  <si>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</si>
  <si>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</si>
  <si>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</si>
  <si>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</si>
  <si>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</si>
  <si>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</si>
  <si>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</si>
  <si>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</si>
  <si>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</si>
  <si>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</si>
  <si>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</si>
  <si>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</si>
  <si>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</si>
  <si>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</si>
  <si>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</si>
  <si>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</si>
  <si>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</si>
  <si>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</si>
  <si>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</si>
  <si>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</si>
  <si>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</si>
  <si>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</si>
  <si>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</si>
  <si>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</si>
  <si>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</si>
  <si>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</si>
  <si>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</si>
  <si>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</si>
  <si>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</si>
  <si>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</si>
  <si>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</si>
  <si>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</si>
  <si>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</si>
  <si>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</si>
  <si>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</si>
  <si>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</si>
  <si>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</si>
  <si>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</si>
  <si>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</si>
  <si>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</si>
  <si>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</si>
  <si>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</si>
  <si>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</si>
  <si>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</si>
  <si>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</si>
  <si>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</si>
  <si>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</si>
  <si>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</si>
  <si>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</si>
  <si>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</si>
  <si>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</si>
  <si>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</si>
  <si>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</si>
  <si>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</si>
  <si>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</si>
  <si>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</si>
  <si>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</si>
  <si>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</si>
  <si>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</si>
  <si>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</si>
  <si>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</si>
  <si>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</si>
  <si>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</si>
  <si>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</si>
  <si>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</si>
  <si>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</si>
  <si>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</si>
  <si>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</si>
  <si>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</si>
  <si>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</si>
  <si>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</si>
  <si>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</si>
  <si>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</si>
  <si>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</si>
  <si>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</si>
  <si>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</si>
  <si>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</si>
  <si>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</si>
  <si>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</si>
  <si>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</si>
  <si>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</si>
  <si>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</si>
  <si>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</si>
  <si>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</si>
  <si>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</si>
  <si>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</si>
  <si>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</si>
  <si>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</si>
  <si>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</si>
  <si>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</si>
  <si>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</si>
  <si>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</si>
  <si>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</si>
  <si>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</si>
  <si>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</si>
  <si>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</si>
  <si>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</si>
  <si>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</si>
  <si>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</si>
  <si>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</si>
  <si>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</si>
  <si>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</si>
  <si>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</si>
  <si>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</si>
  <si>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</si>
  <si>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</si>
  <si>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</si>
  <si>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</si>
  <si>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</si>
  <si>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</si>
  <si>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</si>
  <si>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</si>
  <si>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</si>
  <si>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</si>
  <si>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</si>
  <si>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</si>
  <si>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</si>
  <si>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</si>
  <si>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</si>
  <si>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</si>
  <si>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</si>
  <si>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</si>
  <si>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</si>
  <si>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</si>
  <si>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</si>
  <si>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</si>
  <si>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</si>
  <si>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</si>
  <si>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</si>
  <si>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</si>
  <si>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</si>
  <si>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</si>
  <si>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</si>
  <si>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</si>
  <si>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</si>
  <si>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</si>
  <si>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</si>
  <si>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</si>
  <si>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</si>
  <si>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</si>
  <si>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</si>
  <si>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</si>
  <si>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</si>
  <si>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</si>
  <si>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</si>
  <si>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</si>
  <si>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</si>
  <si>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</si>
  <si>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</si>
  <si>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</si>
  <si>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</si>
  <si>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</si>
  <si>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</si>
  <si>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</si>
  <si>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</si>
  <si>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</si>
  <si>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</si>
  <si>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</si>
  <si>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</si>
  <si>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</si>
  <si>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</si>
  <si>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</si>
  <si>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</si>
  <si>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</si>
  <si>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</si>
  <si>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</si>
  <si>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</si>
  <si>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</si>
  <si>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</si>
  <si>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</si>
  <si>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</si>
  <si>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</si>
  <si>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</si>
  <si>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</si>
  <si>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</si>
  <si>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</si>
  <si>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</si>
  <si>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</si>
  <si>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</si>
  <si>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</si>
  <si>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</si>
  <si>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</si>
  <si>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</si>
  <si>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</si>
  <si>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</si>
  <si>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</si>
  <si>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</si>
  <si>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</si>
  <si>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</si>
  <si>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</si>
  <si>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</si>
  <si>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</si>
  <si>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</si>
  <si>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</si>
  <si>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</si>
  <si>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</si>
  <si>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</si>
  <si>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</si>
  <si>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</si>
  <si>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</si>
  <si>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</si>
  <si>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</si>
  <si>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</si>
  <si>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</si>
  <si>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</si>
  <si>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</si>
  <si>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</si>
  <si>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</si>
  <si>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</si>
  <si>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</si>
  <si>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</si>
  <si>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</si>
  <si>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</si>
  <si>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</si>
  <si>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</si>
  <si>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</si>
  <si>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</si>
  <si>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</si>
  <si>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</si>
  <si>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</si>
  <si>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</si>
  <si>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</si>
  <si>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</si>
  <si>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</si>
  <si>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</si>
  <si>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</si>
  <si>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</si>
  <si>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</si>
  <si>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</si>
  <si>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</si>
  <si>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</si>
  <si>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</si>
  <si>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</si>
  <si>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</si>
  <si>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</si>
  <si>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</si>
  <si>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</si>
  <si>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</si>
  <si>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</si>
  <si>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</si>
  <si>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</si>
  <si>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</si>
  <si>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</si>
  <si>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</si>
  <si>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</si>
  <si>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</si>
  <si>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</si>
  <si>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</si>
  <si>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</si>
  <si>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</si>
  <si>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</si>
  <si>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</si>
  <si>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</si>
  <si>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</si>
  <si>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</si>
  <si>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</si>
  <si>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</si>
  <si>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</si>
  <si>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</si>
  <si>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</si>
  <si>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</si>
  <si>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</si>
  <si>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</si>
  <si>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</si>
  <si>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</si>
  <si>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</si>
  <si>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</si>
  <si>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</si>
  <si>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</si>
  <si>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</si>
  <si>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</si>
  <si>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</si>
  <si>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</si>
  <si>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</si>
  <si>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</si>
  <si>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</si>
  <si>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</si>
  <si>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</si>
  <si>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</si>
  <si>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</si>
  <si>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</si>
  <si>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</si>
  <si>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</si>
  <si>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</si>
  <si>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</si>
  <si>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</si>
  <si>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</si>
  <si>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</si>
  <si>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</si>
  <si>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</si>
  <si>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</si>
  <si>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</si>
  <si>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</si>
  <si>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</si>
  <si>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</si>
  <si>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</si>
  <si>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</si>
  <si>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</si>
  <si>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</si>
  <si>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</si>
  <si>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</si>
  <si>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</si>
  <si>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</si>
  <si>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</si>
  <si>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</si>
  <si>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</si>
  <si>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</si>
  <si>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</si>
  <si>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</si>
  <si>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</si>
  <si>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</si>
  <si>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</si>
  <si>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</si>
  <si>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</si>
  <si>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</si>
  <si>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</si>
  <si>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</si>
  <si>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</si>
  <si>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</si>
  <si>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</si>
  <si>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</si>
  <si>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</si>
  <si>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</si>
  <si>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</si>
  <si>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</si>
  <si>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</si>
  <si>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</si>
  <si>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</si>
  <si>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</si>
  <si>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</si>
  <si>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</si>
  <si>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</si>
  <si>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</si>
  <si>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</si>
  <si>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</si>
  <si>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</si>
  <si>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</si>
  <si>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</si>
  <si>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</si>
  <si>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</si>
  <si>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</si>
  <si>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</si>
  <si>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</si>
  <si>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</si>
  <si>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</si>
  <si>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</si>
  <si>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</si>
  <si>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</si>
  <si>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</si>
  <si>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</si>
  <si>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</si>
  <si>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</si>
  <si>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</si>
  <si>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</si>
  <si>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</si>
  <si>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</si>
  <si>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</si>
  <si>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</si>
  <si>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</si>
  <si>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</si>
  <si>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</si>
  <si>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</si>
  <si>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</si>
  <si>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</si>
  <si>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</si>
  <si>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</si>
  <si>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</si>
  <si>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</si>
  <si>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</si>
  <si>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</si>
  <si>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</si>
  <si>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</si>
  <si>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</si>
  <si>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</si>
  <si>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</si>
  <si>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</si>
  <si>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</si>
  <si>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</si>
  <si>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</si>
  <si>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</si>
  <si>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</si>
  <si>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</si>
  <si>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</si>
  <si>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</si>
  <si>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</si>
  <si>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</si>
  <si>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</si>
  <si>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</si>
  <si>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</si>
  <si>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</si>
  <si>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</si>
  <si>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</si>
  <si>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</si>
  <si>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</si>
  <si>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</si>
  <si>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</si>
  <si>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</si>
  <si>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</si>
  <si>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</si>
  <si>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</si>
  <si>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</si>
  <si>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</si>
  <si>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</si>
  <si>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</si>
  <si>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</si>
  <si>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</si>
  <si>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</si>
  <si>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</si>
  <si>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</si>
  <si>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</si>
  <si>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</si>
  <si>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</si>
  <si>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</si>
  <si>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</si>
  <si>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</si>
  <si>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</si>
  <si>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</si>
  <si>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</si>
  <si>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</si>
  <si>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</si>
  <si>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</si>
  <si>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</si>
  <si>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</si>
  <si>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</si>
  <si>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</si>
  <si>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</si>
  <si>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</si>
  <si>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</si>
  <si>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</si>
  <si>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</si>
  <si>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</si>
  <si>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</si>
  <si>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</si>
  <si>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</si>
  <si>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</si>
  <si>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</si>
  <si>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</si>
  <si>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</si>
  <si>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</si>
  <si>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</si>
  <si>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</si>
  <si>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</si>
  <si>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</si>
  <si>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</si>
  <si>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</si>
  <si>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</si>
  <si>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</si>
  <si>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</si>
  <si>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</si>
  <si>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</si>
  <si>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</si>
  <si>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</si>
  <si>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</si>
  <si>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</si>
  <si>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</si>
  <si>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</si>
  <si>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</si>
  <si>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</si>
  <si>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</si>
  <si>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</si>
  <si>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</si>
  <si>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</si>
  <si>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</si>
  <si>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</si>
  <si>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</si>
  <si>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</si>
  <si>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</si>
  <si>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</si>
  <si>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</si>
  <si>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</si>
  <si>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</si>
  <si>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</si>
  <si>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</si>
  <si>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</si>
  <si>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</si>
  <si>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</si>
  <si>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</si>
  <si>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</si>
  <si>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</si>
  <si>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</si>
  <si>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</si>
  <si>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</si>
  <si>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</si>
  <si>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</si>
  <si>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</si>
  <si>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</si>
  <si>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</si>
  <si>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</si>
  <si>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</si>
  <si>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</si>
  <si>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</si>
  <si>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</si>
  <si>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</si>
  <si>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</si>
  <si>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</si>
  <si>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</si>
  <si>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</si>
  <si>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</si>
  <si>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</si>
  <si>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</si>
  <si>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</si>
  <si>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</si>
  <si>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</si>
  <si>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</si>
  <si>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</si>
  <si>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</si>
  <si>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</si>
  <si>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</si>
  <si>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</si>
  <si>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</si>
  <si>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</si>
  <si>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</si>
  <si>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</si>
  <si>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</si>
  <si>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</si>
  <si>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</si>
  <si>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</si>
  <si>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</si>
  <si>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</si>
  <si>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</si>
  <si>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</si>
  <si>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</si>
  <si>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</si>
  <si>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</si>
  <si>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</si>
  <si>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</si>
  <si>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</si>
  <si>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</si>
  <si>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</si>
  <si>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</si>
  <si>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</si>
  <si>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</si>
  <si>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</si>
  <si>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</si>
  <si>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</si>
  <si>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</si>
  <si>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</si>
  <si>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</si>
  <si>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</si>
  <si>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</si>
  <si>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</si>
  <si>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</si>
  <si>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</si>
  <si>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</si>
  <si>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</si>
  <si>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</si>
  <si>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</si>
  <si>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</si>
  <si>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</si>
  <si>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</si>
  <si>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</si>
  <si>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</si>
  <si>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</si>
  <si>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</si>
  <si>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</si>
  <si>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</si>
  <si>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</si>
  <si>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</si>
  <si>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</si>
  <si>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</si>
  <si>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</si>
  <si>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</si>
  <si>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</si>
  <si>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</si>
  <si>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</si>
  <si>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</si>
  <si>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</si>
  <si>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</si>
  <si>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</si>
  <si>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</si>
  <si>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</si>
  <si>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</si>
  <si>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</si>
  <si>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</si>
  <si>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</si>
  <si>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</si>
  <si>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</si>
  <si>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</si>
  <si>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</si>
  <si>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</si>
  <si>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</si>
  <si>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</si>
  <si>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</si>
  <si>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</si>
  <si>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</si>
  <si>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</si>
  <si>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</si>
  <si>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</si>
  <si>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</si>
  <si>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</si>
  <si>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</si>
  <si>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</si>
  <si>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</si>
  <si>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</si>
  <si>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</si>
  <si>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</si>
  <si>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</si>
  <si>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</si>
  <si>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</si>
  <si>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</si>
  <si>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</si>
  <si>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</si>
  <si>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</si>
  <si>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</si>
  <si>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</si>
  <si>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</si>
  <si>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</si>
  <si>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</si>
  <si>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</si>
  <si>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</si>
  <si>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</si>
  <si>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</si>
  <si>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</si>
  <si>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</si>
  <si>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</si>
  <si>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</si>
  <si>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</si>
  <si>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</si>
  <si>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</si>
  <si>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</si>
  <si>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</si>
  <si>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</si>
  <si>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</si>
  <si>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</si>
  <si>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</si>
  <si>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</si>
  <si>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</si>
  <si>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</si>
  <si>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</si>
  <si>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</si>
  <si>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</si>
  <si>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</si>
  <si>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</si>
  <si>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</si>
  <si>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</si>
  <si>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</si>
  <si>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</si>
  <si>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</si>
  <si>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</si>
  <si>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</si>
  <si>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</si>
  <si>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</si>
  <si>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</si>
  <si>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</si>
  <si>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</si>
  <si>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</si>
  <si>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</si>
  <si>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</si>
  <si>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</si>
  <si>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</si>
  <si>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</si>
  <si>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</si>
  <si>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</si>
  <si>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</si>
  <si>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</si>
  <si>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</si>
  <si>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</si>
  <si>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</si>
  <si>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</si>
  <si>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</si>
  <si>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</si>
  <si>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</si>
  <si>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</si>
  <si>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</si>
  <si>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</si>
  <si>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</si>
  <si>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</si>
  <si>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</si>
  <si>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</si>
  <si>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</si>
  <si>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</si>
  <si>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</si>
  <si>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</si>
  <si>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</si>
  <si>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</si>
  <si>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</si>
  <si>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</si>
  <si>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</si>
  <si>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</si>
  <si>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</si>
  <si>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</si>
  <si>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</si>
  <si>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</si>
  <si>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</si>
  <si>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</si>
  <si>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</si>
  <si>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</si>
  <si>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</si>
  <si>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</si>
  <si>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</si>
  <si>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</si>
  <si>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</si>
  <si>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</si>
  <si>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</si>
  <si>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</si>
  <si>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</si>
  <si>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</si>
  <si>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</si>
  <si>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</si>
  <si>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</si>
  <si>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</si>
  <si>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</si>
  <si>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</si>
  <si>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</si>
  <si>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</si>
  <si>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</si>
  <si>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</si>
  <si>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</si>
  <si>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</si>
  <si>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</si>
  <si>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</si>
  <si>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</si>
  <si>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</si>
  <si>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</si>
  <si>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</si>
  <si>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</si>
  <si>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</si>
  <si>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</si>
  <si>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</si>
  <si>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</si>
  <si>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</si>
  <si>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</si>
  <si>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</si>
  <si>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</si>
  <si>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</si>
  <si>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</si>
  <si>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</si>
  <si>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</si>
  <si>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</si>
  <si>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</si>
  <si>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</si>
  <si>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</si>
  <si>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</si>
  <si>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</si>
  <si>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</si>
  <si>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</si>
  <si>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</si>
  <si>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</si>
  <si>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</si>
  <si>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</si>
  <si>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</si>
  <si>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</si>
  <si>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</si>
  <si>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</si>
  <si>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</si>
  <si>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</si>
  <si>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</si>
  <si>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</si>
  <si>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</si>
  <si>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</si>
  <si>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</si>
  <si>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</si>
  <si>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</si>
  <si>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</si>
  <si>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</si>
  <si>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</si>
  <si>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</si>
  <si>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</si>
  <si>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</si>
  <si>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</si>
  <si>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</si>
  <si>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</si>
  <si>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</si>
  <si>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</si>
  <si>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</si>
  <si>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</si>
  <si>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</si>
  <si>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</si>
  <si>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</si>
  <si>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</si>
  <si>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</si>
  <si>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</si>
  <si>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</si>
  <si>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</si>
  <si>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</si>
  <si>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</si>
  <si>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</si>
  <si>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</si>
  <si>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</si>
  <si>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</si>
  <si>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</si>
  <si>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</si>
  <si>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</si>
  <si>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</si>
  <si>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</si>
  <si>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</si>
  <si>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</si>
  <si>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</si>
  <si>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</si>
  <si>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</si>
  <si>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</si>
  <si>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</si>
  <si>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</si>
  <si>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</si>
  <si>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</si>
  <si>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</si>
  <si>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</si>
  <si>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</si>
  <si>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</si>
  <si>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</si>
  <si>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</si>
  <si>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</si>
  <si>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</si>
  <si>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</si>
  <si>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</si>
  <si>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</si>
  <si>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</si>
  <si>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</si>
  <si>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</si>
  <si>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</si>
  <si>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</si>
  <si>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</si>
  <si>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</si>
  <si>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</si>
  <si>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</si>
  <si>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</si>
  <si>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</si>
  <si>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</si>
  <si>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</si>
  <si>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</si>
  <si>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</si>
  <si>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</si>
  <si>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</si>
  <si>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</si>
  <si>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</si>
  <si>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</si>
  <si>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</si>
  <si>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</si>
  <si>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</si>
  <si>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</si>
  <si>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</si>
  <si>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</si>
  <si>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</si>
  <si>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</si>
  <si>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</si>
  <si>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</si>
  <si>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</si>
  <si>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</si>
  <si>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</si>
  <si>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</si>
  <si>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</si>
  <si>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</si>
  <si>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</si>
  <si>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</si>
  <si>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</si>
  <si>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</si>
  <si>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</si>
  <si>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</si>
  <si>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</si>
  <si>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</si>
  <si>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</si>
  <si>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</si>
  <si>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</si>
  <si>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</si>
  <si>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</si>
  <si>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</si>
  <si>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</si>
  <si>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</si>
  <si>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</si>
  <si>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</si>
  <si>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</si>
  <si>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</si>
  <si>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</si>
  <si>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</si>
  <si>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</si>
  <si>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</si>
  <si>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</si>
  <si>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</si>
  <si>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</si>
  <si>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</si>
  <si>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</si>
  <si>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</si>
  <si>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</si>
  <si>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</si>
  <si>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</si>
  <si>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</si>
  <si>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</si>
  <si>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</si>
  <si>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</si>
  <si>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</si>
  <si>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</si>
  <si>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</si>
  <si>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</si>
  <si>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</si>
  <si>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</si>
  <si>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</si>
  <si>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</si>
  <si>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</si>
  <si>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</si>
  <si>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</si>
  <si>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</si>
  <si>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</si>
  <si>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</si>
  <si>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</si>
  <si>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</si>
  <si>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</si>
  <si>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</si>
  <si>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</si>
  <si>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</si>
  <si>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</si>
  <si>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</si>
  <si>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</si>
  <si>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</si>
  <si>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</si>
  <si>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</si>
  <si>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</si>
  <si>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</si>
  <si>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</si>
  <si>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</si>
  <si>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</si>
  <si>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</si>
  <si>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</si>
  <si>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</si>
  <si>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</si>
  <si>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</si>
  <si>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</si>
  <si>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</si>
  <si>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</si>
  <si>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</si>
  <si>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</si>
  <si>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</si>
  <si>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</si>
  <si>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</si>
  <si>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</si>
  <si>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</si>
  <si>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</si>
  <si>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</si>
  <si>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</si>
  <si>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</si>
  <si>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</si>
  <si>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</si>
  <si>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</si>
  <si>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</si>
  <si>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</si>
  <si>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</si>
  <si>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</si>
  <si>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</si>
  <si>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</si>
  <si>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</si>
  <si>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</si>
  <si>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</si>
  <si>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</si>
  <si>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</si>
  <si>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</si>
  <si>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</si>
  <si>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</si>
  <si>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</si>
  <si>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</si>
  <si>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</si>
  <si>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</si>
  <si>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</si>
  <si>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</si>
  <si>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</si>
  <si>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</si>
  <si>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</si>
  <si>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</si>
  <si>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</si>
  <si>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</si>
  <si>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</si>
  <si>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</si>
  <si>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</si>
  <si>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</si>
  <si>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</si>
  <si>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</si>
  <si>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</si>
  <si>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</si>
  <si>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</si>
  <si>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</si>
  <si>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</si>
  <si>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</si>
  <si>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</si>
  <si>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</si>
  <si>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</si>
  <si>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</si>
  <si>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</si>
  <si>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</si>
  <si>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</si>
  <si>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</si>
  <si>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</si>
  <si>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</si>
  <si>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</si>
  <si>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</si>
  <si>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</si>
  <si>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</si>
  <si>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</si>
  <si>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</si>
  <si>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</si>
  <si>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</si>
  <si>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</si>
  <si>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</si>
  <si>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</si>
  <si>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</si>
  <si>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</si>
  <si>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</si>
  <si>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</si>
  <si>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</si>
  <si>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</si>
  <si>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</si>
  <si>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</si>
  <si>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</si>
  <si>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</si>
  <si>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</si>
  <si>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</si>
  <si>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</si>
  <si>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</si>
  <si>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</si>
  <si>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</si>
  <si>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</si>
  <si>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</si>
  <si>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</si>
  <si>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</si>
  <si>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</si>
  <si>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</si>
  <si>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</si>
  <si>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</si>
  <si>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</si>
  <si>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</si>
  <si>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</si>
  <si>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</si>
  <si>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</si>
  <si>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</si>
  <si>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</si>
  <si>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</si>
  <si>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</si>
  <si>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</si>
  <si>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</si>
  <si>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</si>
  <si>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</si>
  <si>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</si>
  <si>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</si>
  <si>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</si>
  <si>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</si>
  <si>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</si>
  <si>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</si>
  <si>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</si>
  <si>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</si>
  <si>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</si>
  <si>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</si>
  <si>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</si>
  <si>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</si>
  <si>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</si>
  <si>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</si>
  <si>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</si>
  <si>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</si>
  <si>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</si>
  <si>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</si>
  <si>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</si>
  <si>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</si>
  <si>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</si>
  <si>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</si>
  <si>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</si>
  <si>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</si>
  <si>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</si>
  <si>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</si>
  <si>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</si>
  <si>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</si>
  <si>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</si>
  <si>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</si>
  <si>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</si>
  <si>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</si>
  <si>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</si>
  <si>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</si>
  <si>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</si>
  <si>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</si>
  <si>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</si>
  <si>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</si>
  <si>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</si>
  <si>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</si>
  <si>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</si>
  <si>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</si>
  <si>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</si>
  <si>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</si>
  <si>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</si>
  <si>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</si>
  <si>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</si>
  <si>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</si>
  <si>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</si>
  <si>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</si>
  <si>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</si>
  <si>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</si>
  <si>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</si>
  <si>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</si>
  <si>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</si>
  <si>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</si>
  <si>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</si>
  <si>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</si>
  <si>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</si>
  <si>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</si>
  <si>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</si>
  <si>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</si>
  <si>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</si>
  <si>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</si>
  <si>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</si>
  <si>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</si>
  <si>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</si>
  <si>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</si>
  <si>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</si>
  <si>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</si>
  <si>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</si>
  <si>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</si>
  <si>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</si>
  <si>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</si>
  <si>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</si>
  <si>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</si>
  <si>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</si>
  <si>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</si>
  <si>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</si>
  <si>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</si>
  <si>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</si>
  <si>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</si>
  <si>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</si>
  <si>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</si>
  <si>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</si>
  <si>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</si>
  <si>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</si>
  <si>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</si>
  <si>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</si>
  <si>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</si>
  <si>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</si>
  <si>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</si>
  <si>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</si>
  <si>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</si>
  <si>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</si>
  <si>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</si>
  <si>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</si>
  <si>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</si>
  <si>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</si>
  <si>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</si>
  <si>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</si>
  <si>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</si>
  <si>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</si>
  <si>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</si>
  <si>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</si>
  <si>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</si>
  <si>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</si>
  <si>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</si>
  <si>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</si>
  <si>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</si>
  <si>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</si>
  <si>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</si>
  <si>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</si>
  <si>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</si>
  <si>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</si>
  <si>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</si>
  <si>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</si>
  <si>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</si>
  <si>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</si>
  <si>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</si>
  <si>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</si>
  <si>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</si>
  <si>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</si>
  <si>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</si>
  <si>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</si>
  <si>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</si>
  <si>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</si>
  <si>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</si>
  <si>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</si>
  <si>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</si>
  <si>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</si>
  <si>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</si>
  <si>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</si>
  <si>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</si>
  <si>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</si>
  <si>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</si>
  <si>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</si>
  <si>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</si>
  <si>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</si>
  <si>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</si>
  <si>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</si>
  <si>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</si>
  <si>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</si>
  <si>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</si>
  <si>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</si>
  <si>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</si>
  <si>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</si>
  <si>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</si>
  <si>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</si>
  <si>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</si>
  <si>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</si>
  <si>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</si>
  <si>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</si>
  <si>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</si>
  <si>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</si>
  <si>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</si>
  <si>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</si>
  <si>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</si>
  <si>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</si>
  <si>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</si>
  <si>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</si>
  <si>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</si>
  <si>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</si>
  <si>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</si>
  <si>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</si>
  <si>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</si>
  <si>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</si>
  <si>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</si>
  <si>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</si>
  <si>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</si>
  <si>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</si>
  <si>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</si>
  <si>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</si>
  <si>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</si>
  <si>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</si>
  <si>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</si>
  <si>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</si>
  <si>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</si>
  <si>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</si>
  <si>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</si>
  <si>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</si>
  <si>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</si>
  <si>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</si>
  <si>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</si>
  <si>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</si>
  <si>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</si>
  <si>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</si>
  <si>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</si>
  <si>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</si>
  <si>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</si>
  <si>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</si>
  <si>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</si>
  <si>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</si>
  <si>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</si>
  <si>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</si>
  <si>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</si>
  <si>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</si>
  <si>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</si>
  <si>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</si>
  <si>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</si>
  <si>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</si>
  <si>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</si>
  <si>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</si>
  <si>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</si>
  <si>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</si>
  <si>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</si>
  <si>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</si>
  <si>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</si>
  <si>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</si>
  <si>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</si>
  <si>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</si>
  <si>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</si>
  <si>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</si>
  <si>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</si>
  <si>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</si>
  <si>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</si>
  <si>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</si>
  <si>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</si>
  <si>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</si>
  <si>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</si>
  <si>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</si>
  <si>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</si>
  <si>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</si>
  <si>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</si>
  <si>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</si>
  <si>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</si>
  <si>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</si>
  <si>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</si>
  <si>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</si>
  <si>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</si>
  <si>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</si>
  <si>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</si>
  <si>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</si>
  <si>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</si>
  <si>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</si>
  <si>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</si>
  <si>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</si>
  <si>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</si>
  <si>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</si>
  <si>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</si>
  <si>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</si>
  <si>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</si>
  <si>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</si>
  <si>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</si>
  <si>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</si>
  <si>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</si>
  <si>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</si>
  <si>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</si>
  <si>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</si>
  <si>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</si>
  <si>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</si>
  <si>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</si>
  <si>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</si>
  <si>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</si>
  <si>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</si>
  <si>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</si>
  <si>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</si>
  <si>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</si>
  <si>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</si>
  <si>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</si>
  <si>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</si>
  <si>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</si>
  <si>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</si>
  <si>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</si>
  <si>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</si>
  <si>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</si>
  <si>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</si>
  <si>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</si>
  <si>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</si>
  <si>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</si>
  <si>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</si>
  <si>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</si>
  <si>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</si>
  <si>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</si>
  <si>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</si>
  <si>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</si>
  <si>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</si>
  <si>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</si>
  <si>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</si>
  <si>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</si>
  <si>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</si>
  <si>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</si>
  <si>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</si>
  <si>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</si>
  <si>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</si>
  <si>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</si>
  <si>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</si>
  <si>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</si>
  <si>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</si>
  <si>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</si>
  <si>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</si>
  <si>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</si>
  <si>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</si>
  <si>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</si>
  <si>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</si>
  <si>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</si>
  <si>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</si>
  <si>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</si>
  <si>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</si>
  <si>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</si>
  <si>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</si>
  <si>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</si>
  <si>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</si>
  <si>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</si>
  <si>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</si>
  <si>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</si>
  <si>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</si>
  <si>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</si>
  <si>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</si>
  <si>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</si>
  <si>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</si>
  <si>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</si>
  <si>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</si>
  <si>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</si>
  <si>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</si>
  <si>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</si>
  <si>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</si>
  <si>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</si>
  <si>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</si>
  <si>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</si>
  <si>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</si>
  <si>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</si>
  <si>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</si>
  <si>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</si>
  <si>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</si>
  <si>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</si>
  <si>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</si>
  <si>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</si>
  <si>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</si>
  <si>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</si>
  <si>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</si>
  <si>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</si>
  <si>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</si>
  <si>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</si>
  <si>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</si>
  <si>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</si>
  <si>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</si>
  <si>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</si>
  <si>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</si>
  <si>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</si>
  <si>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</si>
  <si>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</si>
  <si>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</si>
  <si>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</si>
  <si>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</si>
  <si>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</si>
  <si>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</si>
  <si>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</si>
  <si>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</si>
  <si>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</si>
  <si>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</si>
  <si>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</si>
  <si>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</si>
  <si>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</si>
  <si>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</si>
  <si>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</si>
  <si>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</si>
  <si>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</si>
  <si>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</si>
  <si>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</si>
  <si>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</si>
  <si>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</si>
  <si>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</si>
  <si>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</si>
  <si>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</si>
  <si>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</si>
  <si>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</si>
  <si>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</si>
  <si>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</si>
  <si>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</si>
  <si>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</si>
  <si>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</si>
  <si>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</si>
  <si>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</si>
  <si>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</si>
  <si>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</si>
  <si>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</si>
  <si>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</si>
  <si>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</si>
  <si>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</si>
  <si>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</si>
  <si>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</si>
  <si>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</si>
  <si>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</si>
  <si>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</si>
  <si>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</si>
  <si>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</si>
  <si>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</si>
  <si>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</si>
  <si>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</si>
  <si>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</si>
  <si>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</si>
  <si>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</si>
  <si>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</si>
  <si>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</si>
  <si>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</si>
  <si>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</si>
  <si>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</si>
  <si>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</si>
  <si>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</si>
  <si>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</si>
  <si>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</si>
  <si>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</si>
  <si>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</si>
  <si>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</si>
  <si>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</si>
  <si>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</si>
  <si>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</si>
  <si>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</si>
  <si>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</si>
  <si>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</si>
  <si>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</si>
  <si>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</si>
  <si>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</si>
  <si>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</si>
  <si>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</si>
  <si>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</si>
  <si>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</si>
  <si>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</si>
  <si>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</si>
  <si>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</si>
  <si>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</si>
  <si>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</si>
  <si>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</si>
  <si>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</si>
  <si>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</si>
  <si>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</si>
  <si>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</si>
  <si>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</si>
  <si>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</si>
  <si>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</si>
  <si>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</si>
  <si>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</si>
  <si>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</si>
  <si>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</si>
  <si>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</si>
  <si>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</si>
  <si>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</si>
  <si>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</si>
  <si>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</si>
  <si>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</si>
  <si>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</si>
  <si>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</si>
  <si>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</si>
  <si>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</si>
  <si>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</si>
  <si>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</si>
  <si>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</si>
  <si>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</si>
  <si>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</si>
  <si>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</si>
  <si>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</si>
  <si>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</si>
  <si>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</si>
  <si>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</si>
  <si>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</si>
  <si>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</si>
  <si>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</si>
  <si>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</si>
  <si>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</si>
  <si>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</si>
  <si>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</si>
  <si>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</si>
  <si>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</si>
  <si>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</si>
  <si>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</si>
  <si>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</si>
  <si>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</si>
  <si>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</si>
  <si>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</si>
  <si>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</si>
  <si>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</si>
  <si>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</si>
  <si>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</si>
  <si>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</si>
  <si>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</si>
  <si>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</si>
  <si>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</si>
  <si>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</si>
  <si>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</si>
  <si>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</si>
  <si>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</si>
  <si>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</si>
  <si>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</si>
  <si>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</si>
  <si>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</si>
  <si>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</si>
  <si>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</si>
  <si>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</si>
  <si>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</si>
  <si>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</si>
  <si>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</si>
  <si>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</si>
  <si>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</si>
  <si>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</si>
  <si>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</si>
  <si>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</si>
  <si>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</si>
  <si>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</si>
  <si>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</si>
  <si>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</si>
  <si>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</si>
  <si>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</si>
  <si>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</si>
  <si>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</si>
  <si>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</si>
  <si>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</si>
  <si>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</si>
  <si>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</si>
  <si>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</si>
  <si>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</si>
  <si>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</si>
  <si>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</si>
  <si>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</si>
  <si>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</si>
  <si>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</si>
  <si>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</si>
  <si>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</si>
  <si>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</si>
  <si>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</si>
  <si>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</si>
  <si>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</si>
  <si>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</si>
  <si>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</si>
  <si>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</si>
  <si>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</si>
  <si>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</si>
  <si>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</si>
  <si>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</si>
  <si>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</si>
  <si>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</si>
  <si>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</si>
  <si>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</si>
  <si>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</si>
  <si>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</si>
  <si>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</si>
  <si>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</si>
  <si>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</si>
  <si>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</si>
  <si>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</si>
  <si>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</si>
  <si>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</si>
  <si>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</si>
  <si>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</si>
  <si>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</si>
  <si>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</si>
  <si>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</si>
  <si>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</si>
  <si>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</si>
  <si>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</si>
  <si>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</si>
  <si>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</si>
  <si>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</si>
  <si>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</si>
  <si>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</si>
  <si>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</si>
  <si>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</si>
  <si>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</si>
  <si>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</si>
  <si>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</si>
  <si>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</si>
  <si>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</si>
  <si>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</si>
  <si>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</si>
  <si>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</si>
  <si>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</si>
  <si>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</si>
  <si>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</si>
  <si>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</si>
  <si>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</si>
  <si>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</si>
  <si>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</si>
  <si>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</si>
  <si>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</si>
  <si>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</si>
  <si>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</si>
  <si>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</si>
  <si>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</si>
  <si>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</si>
  <si>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</si>
  <si>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</si>
  <si>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</si>
  <si>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</si>
  <si>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</si>
  <si>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</si>
  <si>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</si>
  <si>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</si>
  <si>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</si>
  <si>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</si>
  <si>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</si>
  <si>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</si>
  <si>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</si>
  <si>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</si>
  <si>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</si>
  <si>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</si>
  <si>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</si>
  <si>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</si>
  <si>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</si>
  <si>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</si>
  <si>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</si>
  <si>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</si>
  <si>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</si>
  <si>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</si>
  <si>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</si>
  <si>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</si>
  <si>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</si>
  <si>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</si>
  <si>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</si>
  <si>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</si>
  <si>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</si>
  <si>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</si>
  <si>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</si>
  <si>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</si>
  <si>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</si>
  <si>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</si>
  <si>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</si>
  <si>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</si>
  <si>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</si>
  <si>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</si>
  <si>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</si>
  <si>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</si>
  <si>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</si>
  <si>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</si>
  <si>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</si>
  <si>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</si>
  <si>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</si>
  <si>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</si>
  <si>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</si>
  <si>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</si>
  <si>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</si>
  <si>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</si>
  <si>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</si>
  <si>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</si>
  <si>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</si>
  <si>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</si>
  <si>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</si>
  <si>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</si>
  <si>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</si>
  <si>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</si>
  <si>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</si>
  <si>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</si>
  <si>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</si>
  <si>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</si>
  <si>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</si>
  <si>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</si>
  <si>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</si>
  <si>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</si>
  <si>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</si>
  <si>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</si>
  <si>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</si>
  <si>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</si>
  <si>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</si>
  <si>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</si>
  <si>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</si>
  <si>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</si>
  <si>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</si>
  <si>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</si>
  <si>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</si>
  <si>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</si>
  <si>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</si>
  <si>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</si>
  <si>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</si>
  <si>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</si>
  <si>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</si>
  <si>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</si>
  <si>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</si>
  <si>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</si>
  <si>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</si>
  <si>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</si>
  <si>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</si>
  <si>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</si>
  <si>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</si>
  <si>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</si>
  <si>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</si>
  <si>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</si>
  <si>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</si>
  <si>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</si>
  <si>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</si>
  <si>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</si>
  <si>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</si>
  <si>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</si>
  <si>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</si>
  <si>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</si>
  <si>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</si>
  <si>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</si>
  <si>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</si>
  <si>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</si>
  <si>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</si>
  <si>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</si>
  <si>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</si>
  <si>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</si>
  <si>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</si>
  <si>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</si>
  <si>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</si>
  <si>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</si>
  <si>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</si>
  <si>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</si>
  <si>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</si>
  <si>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</si>
  <si>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</si>
  <si>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</si>
  <si>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</si>
  <si>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</si>
  <si>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</si>
  <si>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</si>
  <si>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</si>
  <si>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</si>
  <si>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</si>
  <si>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</si>
  <si>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</si>
  <si>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</si>
  <si>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</si>
  <si>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</si>
  <si>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</si>
  <si>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</si>
  <si>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</si>
  <si>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</si>
  <si>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</si>
  <si>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</si>
  <si>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</si>
  <si>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</si>
  <si>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</si>
  <si>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</si>
  <si>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</si>
  <si>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</si>
  <si>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</si>
  <si>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</si>
  <si>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</si>
  <si>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</si>
  <si>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</si>
  <si>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</si>
  <si>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</si>
  <si>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</si>
  <si>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</si>
  <si>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</si>
  <si>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</si>
  <si>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</si>
  <si>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</si>
  <si>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</si>
  <si>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</si>
  <si>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</si>
  <si>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</si>
  <si>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</si>
  <si>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</si>
  <si>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</si>
  <si>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</si>
  <si>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</si>
  <si>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</si>
  <si>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</si>
  <si>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</si>
  <si>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</si>
  <si>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</si>
  <si>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</si>
  <si>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</si>
  <si>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</si>
  <si>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</si>
  <si>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</si>
  <si>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</si>
  <si>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</si>
  <si>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</si>
  <si>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</si>
  <si>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</si>
  <si>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</si>
  <si>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</si>
  <si>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</si>
  <si>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</si>
  <si>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</si>
  <si>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</si>
  <si>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</si>
  <si>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</si>
  <si>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</si>
  <si>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</si>
  <si>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</si>
  <si>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</si>
  <si>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</si>
  <si>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</si>
  <si>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</si>
  <si>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</si>
  <si>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</si>
  <si>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</si>
  <si>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</si>
  <si>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</si>
  <si>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</si>
  <si>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</si>
  <si>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</si>
  <si>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</si>
  <si>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</si>
  <si>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</si>
  <si>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</si>
  <si>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</si>
  <si>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</si>
  <si>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</si>
  <si>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</si>
  <si>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</si>
  <si>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</si>
  <si>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</si>
  <si>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</si>
  <si>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</si>
  <si>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</si>
  <si>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</si>
  <si>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</si>
  <si>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</si>
  <si>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</si>
  <si>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</si>
  <si>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</si>
  <si>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</si>
  <si>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</si>
  <si>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</si>
  <si>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</si>
  <si>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</si>
  <si>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</si>
  <si>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</si>
  <si>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</si>
  <si>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</si>
  <si>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</si>
  <si>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</si>
  <si>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</si>
  <si>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</si>
  <si>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</si>
  <si>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</si>
  <si>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</si>
  <si>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</si>
  <si>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</si>
  <si>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</si>
  <si>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</si>
  <si>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</si>
  <si>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</si>
  <si>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</si>
  <si>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</si>
  <si>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</si>
  <si>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</si>
  <si>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</si>
  <si>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</si>
  <si>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</si>
  <si>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</si>
  <si>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</si>
  <si>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</si>
  <si>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</si>
  <si>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</si>
  <si>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</si>
  <si>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</si>
  <si>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</si>
  <si>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</si>
  <si>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</si>
  <si>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</si>
  <si>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</si>
  <si>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</si>
  <si>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</si>
  <si>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</si>
  <si>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</si>
  <si>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</si>
  <si>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</si>
  <si>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</si>
  <si>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</si>
  <si>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</si>
  <si>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</si>
  <si>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</si>
  <si>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</si>
  <si>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</si>
  <si>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</si>
  <si>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</si>
  <si>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</si>
  <si>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</si>
  <si>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</si>
  <si>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</si>
  <si>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</si>
  <si>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</si>
  <si>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</si>
  <si>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</si>
  <si>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</si>
  <si>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</si>
  <si>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</si>
  <si>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</si>
  <si>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</si>
  <si>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</si>
  <si>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</si>
  <si>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</si>
  <si>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</si>
  <si>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</si>
  <si>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</si>
  <si>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</si>
  <si>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</si>
  <si>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</si>
  <si>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</si>
  <si>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</si>
  <si>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</si>
  <si>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</si>
  <si>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</si>
  <si>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</si>
  <si>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</si>
  <si>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</si>
  <si>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</si>
  <si>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</si>
  <si>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</si>
  <si>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</si>
  <si>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</si>
  <si>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</si>
  <si>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</si>
  <si>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</si>
  <si>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</si>
  <si>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</si>
  <si>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</si>
  <si>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</si>
  <si>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</si>
  <si>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</si>
  <si>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</si>
  <si>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</si>
  <si>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</si>
  <si>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</si>
  <si>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</si>
  <si>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</si>
  <si>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</si>
  <si>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</si>
  <si>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</si>
  <si>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</si>
  <si>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</si>
  <si>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</si>
  <si>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</si>
  <si>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</si>
  <si>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</si>
  <si>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</si>
  <si>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</si>
  <si>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</si>
  <si>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</si>
  <si>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</si>
  <si>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</si>
  <si>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</si>
  <si>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</si>
  <si>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</si>
  <si>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</si>
  <si>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</si>
  <si>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</si>
  <si>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</si>
  <si>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</si>
  <si>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</si>
  <si>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</si>
  <si>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</si>
  <si>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</si>
  <si>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</si>
  <si>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</si>
  <si>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</si>
  <si>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</si>
  <si>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</si>
  <si>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</si>
  <si>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</si>
  <si>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</si>
  <si>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</si>
  <si>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</si>
  <si>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</si>
  <si>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</si>
  <si>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</si>
  <si>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</si>
  <si>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</si>
  <si>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</si>
  <si>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</si>
  <si>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</si>
  <si>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</si>
  <si>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</si>
  <si>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</si>
  <si>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</si>
  <si>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</si>
  <si>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</si>
  <si>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</si>
  <si>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</si>
  <si>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</si>
  <si>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</si>
  <si>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</si>
  <si>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</si>
  <si>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</si>
  <si>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</si>
  <si>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</si>
  <si>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</si>
  <si>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</si>
  <si>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</si>
  <si>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</si>
  <si>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</si>
  <si>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</si>
  <si>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</si>
  <si>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</si>
  <si>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</si>
  <si>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</si>
  <si>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</si>
  <si>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</si>
  <si>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</si>
  <si>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</si>
  <si>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</si>
  <si>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</si>
  <si>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</si>
  <si>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</si>
  <si>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</si>
  <si>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</si>
  <si>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</si>
  <si>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</si>
  <si>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</si>
  <si>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</si>
  <si>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</si>
  <si>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</si>
  <si>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</si>
  <si>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</si>
  <si>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</si>
  <si>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</si>
  <si>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</si>
  <si>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</si>
  <si>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</si>
  <si>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</si>
  <si>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</si>
  <si>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</si>
  <si>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</si>
  <si>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</si>
  <si>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</si>
  <si>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</si>
  <si>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</si>
  <si>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</si>
  <si>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</si>
  <si>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</si>
  <si>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</si>
  <si>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</si>
  <si>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</si>
  <si>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</si>
  <si>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</si>
  <si>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</si>
  <si>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</si>
  <si>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</si>
  <si>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</si>
  <si>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</si>
  <si>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</si>
  <si>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</si>
  <si>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</si>
  <si>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</si>
  <si>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</si>
  <si>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</si>
  <si>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</si>
  <si>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</si>
  <si>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</si>
  <si>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</si>
  <si>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</si>
  <si>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</si>
  <si>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</si>
  <si>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</si>
  <si>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</si>
  <si>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</si>
  <si>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</si>
  <si>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</si>
  <si>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</si>
  <si>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</si>
  <si>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</si>
  <si>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</si>
  <si>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</si>
  <si>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</si>
  <si>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</si>
  <si>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</si>
  <si>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</si>
  <si>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</si>
  <si>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</si>
  <si>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</si>
  <si>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</si>
  <si>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</si>
  <si>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</si>
  <si>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</si>
  <si>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</si>
  <si>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</si>
  <si>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</si>
  <si>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</si>
  <si>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</si>
  <si>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</si>
  <si>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</si>
  <si>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</si>
  <si>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</si>
  <si>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</si>
  <si>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</si>
  <si>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</si>
  <si>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</si>
  <si>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</si>
  <si>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</si>
  <si>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</si>
  <si>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</si>
  <si>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</si>
  <si>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</si>
  <si>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</si>
  <si>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</si>
  <si>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</si>
  <si>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</si>
  <si>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</si>
  <si>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</si>
  <si>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</si>
  <si>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</si>
  <si>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</si>
  <si>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</si>
  <si>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</si>
  <si>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</si>
  <si>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</si>
  <si>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</si>
  <si>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</si>
  <si>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</si>
  <si>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</si>
  <si>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</si>
  <si>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</si>
  <si>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</si>
  <si>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</si>
  <si>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</si>
  <si>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</si>
  <si>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</si>
  <si>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</si>
  <si>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</si>
  <si>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</si>
  <si>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</si>
  <si>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</si>
  <si>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</si>
  <si>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</si>
  <si>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</si>
  <si>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</si>
  <si>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</si>
  <si>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</si>
  <si>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</si>
  <si>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</si>
  <si>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</si>
  <si>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</si>
  <si>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</si>
  <si>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</si>
  <si>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</si>
  <si>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</si>
  <si>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</si>
  <si>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</si>
  <si>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</si>
  <si>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</si>
  <si>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</si>
  <si>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</si>
  <si>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</si>
  <si>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</si>
  <si>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</si>
  <si>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</si>
  <si>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</si>
  <si>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</si>
  <si>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</si>
  <si>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</si>
  <si>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</si>
  <si>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</si>
  <si>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</si>
  <si>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</si>
  <si>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</si>
  <si>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</si>
  <si>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</si>
  <si>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</si>
  <si>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</si>
  <si>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</si>
  <si>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</si>
  <si>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</si>
  <si>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</si>
  <si>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</si>
  <si>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</si>
  <si>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</si>
  <si>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</si>
  <si>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</si>
  <si>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</si>
  <si>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</si>
  <si>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</si>
  <si>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</si>
  <si>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</si>
  <si>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</si>
  <si>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</si>
  <si>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</si>
  <si>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</si>
  <si>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</si>
  <si>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</si>
  <si>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</si>
  <si>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</si>
  <si>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</si>
  <si>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</si>
  <si>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</si>
  <si>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</si>
  <si>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</si>
  <si>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</si>
  <si>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</si>
  <si>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</si>
  <si>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</si>
  <si>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</si>
  <si>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</si>
  <si>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</si>
  <si>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</si>
  <si>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</si>
  <si>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</si>
  <si>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</si>
  <si>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</si>
  <si>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</si>
  <si>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</si>
  <si>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</si>
  <si>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</si>
  <si>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</si>
  <si>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</si>
  <si>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</si>
  <si>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</si>
  <si>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</si>
  <si>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</si>
  <si>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</si>
  <si>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</si>
  <si>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</si>
  <si>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</si>
  <si>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</si>
  <si>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</si>
  <si>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</si>
  <si>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</si>
  <si>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</si>
  <si>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</si>
  <si>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</si>
  <si>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</si>
  <si>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</si>
  <si>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</si>
  <si>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</si>
  <si>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</si>
  <si>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</si>
  <si>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</si>
  <si>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</si>
  <si>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</si>
  <si>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</si>
  <si>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</si>
  <si>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</si>
  <si>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</si>
  <si>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</si>
  <si>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</si>
  <si>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</si>
  <si>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</si>
  <si>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</si>
  <si>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</si>
  <si>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</si>
  <si>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</si>
  <si>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</si>
  <si>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</si>
  <si>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</si>
  <si>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</si>
  <si>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</si>
  <si>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</si>
  <si>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</si>
  <si>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</si>
  <si>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</si>
  <si>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</si>
  <si>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</si>
  <si>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</si>
  <si>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</si>
  <si>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</si>
  <si>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</si>
  <si>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</si>
  <si>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</si>
  <si>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</si>
  <si>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</si>
  <si>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</si>
  <si>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</si>
  <si>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</si>
  <si>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</si>
  <si>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</si>
  <si>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</si>
  <si>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</si>
  <si>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</si>
  <si>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</si>
  <si>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</si>
  <si>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</si>
  <si>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</si>
  <si>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</si>
  <si>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</si>
  <si>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</si>
  <si>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</si>
  <si>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</si>
  <si>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</si>
  <si>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</si>
  <si>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</si>
  <si>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</si>
  <si>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</si>
  <si>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</si>
  <si>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</si>
  <si>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</si>
  <si>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</si>
  <si>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</si>
  <si>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</si>
  <si>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</si>
  <si>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</si>
  <si>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</si>
  <si>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</si>
  <si>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</si>
  <si>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</si>
  <si>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</si>
  <si>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</si>
  <si>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</si>
  <si>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</si>
  <si>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</si>
  <si>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</si>
  <si>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</si>
  <si>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</si>
  <si>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</si>
  <si>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</si>
  <si>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</si>
  <si>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</si>
  <si>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</si>
  <si>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</si>
  <si>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</si>
  <si>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</si>
  <si>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</si>
  <si>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</si>
  <si>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</si>
  <si>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</si>
  <si>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</si>
  <si>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</si>
  <si>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</si>
  <si>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</si>
  <si>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</si>
  <si>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</si>
  <si>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</si>
  <si>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</si>
  <si>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</si>
  <si>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</si>
  <si>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</si>
  <si>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</si>
  <si>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</si>
  <si>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</si>
  <si>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</si>
  <si>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</si>
  <si>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</si>
  <si>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</si>
  <si>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</si>
  <si>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</si>
  <si>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</si>
  <si>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</si>
  <si>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</si>
  <si>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</si>
  <si>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</si>
  <si>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</si>
  <si>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</si>
  <si>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</si>
  <si>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</si>
  <si>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</si>
  <si>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</si>
  <si>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</si>
  <si>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</si>
  <si>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</si>
  <si>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</si>
  <si>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</si>
  <si>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</si>
  <si>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</si>
  <si>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</si>
  <si>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</si>
  <si>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</si>
  <si>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</si>
  <si>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</si>
  <si>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</si>
  <si>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</si>
  <si>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</si>
  <si>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</si>
  <si>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</si>
  <si>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</si>
  <si>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</si>
  <si>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</si>
  <si>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</si>
  <si>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</si>
  <si>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</si>
  <si>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</si>
  <si>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</si>
  <si>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</si>
  <si>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</si>
  <si>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</si>
  <si>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</si>
  <si>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</si>
  <si>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</si>
  <si>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</si>
  <si>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</si>
  <si>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</si>
  <si>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</si>
  <si>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</si>
  <si>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</si>
  <si>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</si>
  <si>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</si>
  <si>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</si>
  <si>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</si>
  <si>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</si>
  <si>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</si>
  <si>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</si>
  <si>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</si>
  <si>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</si>
  <si>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</si>
  <si>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</si>
  <si>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</si>
  <si>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</si>
  <si>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</si>
  <si>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</si>
  <si>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</si>
  <si>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</si>
  <si>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</si>
  <si>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</si>
  <si>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</si>
  <si>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</si>
  <si>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</si>
  <si>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</si>
  <si>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</si>
  <si>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</si>
  <si>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</si>
  <si>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</si>
  <si>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</si>
  <si>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</si>
  <si>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</si>
  <si>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</si>
  <si>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</si>
  <si>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</si>
  <si>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</si>
  <si>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</si>
  <si>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</si>
  <si>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</si>
  <si>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</si>
  <si>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</si>
  <si>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</si>
  <si>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</si>
  <si>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</si>
  <si>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</si>
  <si>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</si>
  <si>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</si>
  <si>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</si>
  <si>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</si>
  <si>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</si>
  <si>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</si>
  <si>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</si>
  <si>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</si>
  <si>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</si>
  <si>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</si>
  <si>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</si>
  <si>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</si>
  <si>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</si>
  <si>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</si>
  <si>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</si>
  <si>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</si>
  <si>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</si>
  <si>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</si>
  <si>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</si>
  <si>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</si>
  <si>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</si>
  <si>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</si>
  <si>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</si>
  <si>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</si>
  <si>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</si>
  <si>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</si>
  <si>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</si>
  <si>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</si>
  <si>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</si>
  <si>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</si>
  <si>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</si>
  <si>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</si>
  <si>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</si>
  <si>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</si>
  <si>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</si>
  <si>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</si>
  <si>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</si>
  <si>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</si>
  <si>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</si>
  <si>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</si>
  <si>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</si>
  <si>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</si>
  <si>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</si>
  <si>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</si>
  <si>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</si>
  <si>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</si>
  <si>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</si>
  <si>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</si>
  <si>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</si>
  <si>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</si>
  <si>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</si>
  <si>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</si>
  <si>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</si>
  <si>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</si>
  <si>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</si>
  <si>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</si>
  <si>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</si>
  <si>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</si>
  <si>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</si>
  <si>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</si>
  <si>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</si>
  <si>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</si>
  <si>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</si>
  <si>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</si>
  <si>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</si>
  <si>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</si>
  <si>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</si>
  <si>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</si>
  <si>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</si>
  <si>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</si>
  <si>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</si>
  <si>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</si>
  <si>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</si>
  <si>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</si>
  <si>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</si>
  <si>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</si>
  <si>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</si>
  <si>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</si>
  <si>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</si>
  <si>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</si>
  <si>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</si>
  <si>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</si>
  <si>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</si>
  <si>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</si>
  <si>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</si>
  <si>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</si>
  <si>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</si>
  <si>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</si>
  <si>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</si>
  <si>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</si>
  <si>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</si>
  <si>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</si>
  <si>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</si>
  <si>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</si>
  <si>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</si>
  <si>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</si>
  <si>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</si>
  <si>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</si>
  <si>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</si>
  <si>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</si>
  <si>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</si>
  <si>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</si>
  <si>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</si>
  <si>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</si>
  <si>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</si>
  <si>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</si>
  <si>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</si>
  <si>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</si>
  <si>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</si>
  <si>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</si>
  <si>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</si>
  <si>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</si>
  <si>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</si>
  <si>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</si>
  <si>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</si>
  <si>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</si>
  <si>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</si>
  <si>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</si>
  <si>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</si>
  <si>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</si>
  <si>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</si>
  <si>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</si>
  <si>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</si>
  <si>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</si>
  <si>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</si>
  <si>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</si>
  <si>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</si>
  <si>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</si>
  <si>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</si>
  <si>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</si>
  <si>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</si>
  <si>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</si>
  <si>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</si>
  <si>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</si>
  <si>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</si>
  <si>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</si>
  <si>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</si>
  <si>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</si>
  <si>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</si>
  <si>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</si>
  <si>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</si>
  <si>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</si>
  <si>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</si>
  <si>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</si>
  <si>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</si>
  <si>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</si>
  <si>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</si>
  <si>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</si>
  <si>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</si>
  <si>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</si>
  <si>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</si>
  <si>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</si>
  <si>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</si>
  <si>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</si>
  <si>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</si>
  <si>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</si>
  <si>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</si>
  <si>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</si>
  <si>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</si>
  <si>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</si>
  <si>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</si>
  <si>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</si>
  <si>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</si>
  <si>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</si>
  <si>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</si>
  <si>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</si>
  <si>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</si>
  <si>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</si>
  <si>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</si>
  <si>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</si>
  <si>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</si>
  <si>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</si>
  <si>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</si>
  <si>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</si>
  <si>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</si>
  <si>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</si>
  <si>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</si>
  <si>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</si>
  <si>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</si>
  <si>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</si>
  <si>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</si>
  <si>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</si>
  <si>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</si>
  <si>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</si>
  <si>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</si>
  <si>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</si>
  <si>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</si>
  <si>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</si>
  <si>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</si>
  <si>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</si>
  <si>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</si>
  <si>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</si>
  <si>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</si>
  <si>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</si>
  <si>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</si>
  <si>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</si>
  <si>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</si>
  <si>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</si>
  <si>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</si>
  <si>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</si>
  <si>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</si>
  <si>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</si>
  <si>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</si>
  <si>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</si>
  <si>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</si>
  <si>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</si>
  <si>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</si>
  <si>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</si>
  <si>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</si>
  <si>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</si>
  <si>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</si>
  <si>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</si>
  <si>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</si>
  <si>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</si>
  <si>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</si>
  <si>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</si>
  <si>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</si>
  <si>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</si>
  <si>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</si>
  <si>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</si>
  <si>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</si>
  <si>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</si>
  <si>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</si>
  <si>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</si>
  <si>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</si>
  <si>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</si>
  <si>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</si>
  <si>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</si>
  <si>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</si>
  <si>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</si>
  <si>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</si>
  <si>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</si>
  <si>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</si>
  <si>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</si>
  <si>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</si>
  <si>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</si>
  <si>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</si>
  <si>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</si>
  <si>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</si>
  <si>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</si>
  <si>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</si>
  <si>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</si>
  <si>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</si>
  <si>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</si>
  <si>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</si>
  <si>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</si>
  <si>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</si>
  <si>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</si>
  <si>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</si>
  <si>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</si>
  <si>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</si>
  <si>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</si>
  <si>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</si>
  <si>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</si>
  <si>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</si>
  <si>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</si>
  <si>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</si>
  <si>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</si>
  <si>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</si>
  <si>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</si>
  <si>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</si>
  <si>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</si>
  <si>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</si>
  <si>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</si>
  <si>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</si>
  <si>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</si>
  <si>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</si>
  <si>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</si>
  <si>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</si>
  <si>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</si>
  <si>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</si>
  <si>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</si>
  <si>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</si>
  <si>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</si>
  <si>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</si>
  <si>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</si>
  <si>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</si>
  <si>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</si>
  <si>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</si>
  <si>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</si>
  <si>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</si>
  <si>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</si>
  <si>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</si>
  <si>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</si>
  <si>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</si>
  <si>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</si>
  <si>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</si>
  <si>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</si>
  <si>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</si>
  <si>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</si>
  <si>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</si>
  <si>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</si>
  <si>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</si>
  <si>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</si>
  <si>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</si>
  <si>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</si>
  <si>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</si>
  <si>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</si>
  <si>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</si>
  <si>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</si>
  <si>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</si>
  <si>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</si>
  <si>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</si>
  <si>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</si>
  <si>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</si>
  <si>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</si>
  <si>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</si>
  <si>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</si>
  <si>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</si>
  <si>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</si>
  <si>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</si>
  <si>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</si>
  <si>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</si>
  <si>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</si>
  <si>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</si>
  <si>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</si>
  <si>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</si>
  <si>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</si>
  <si>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</si>
  <si>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</si>
  <si>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</si>
  <si>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</si>
  <si>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</si>
  <si>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</si>
  <si>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</si>
  <si>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</si>
  <si>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</si>
  <si>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</si>
  <si>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</si>
  <si>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</si>
  <si>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</si>
  <si>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</si>
  <si>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</si>
  <si>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</si>
  <si>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</si>
  <si>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</si>
  <si>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</si>
  <si>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</si>
  <si>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</si>
  <si>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</si>
  <si>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</si>
  <si>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</si>
  <si>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</si>
  <si>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</si>
  <si>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</si>
  <si>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</si>
  <si>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</si>
  <si>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</si>
  <si>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</si>
  <si>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</si>
  <si>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</si>
  <si>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</si>
  <si>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</si>
  <si>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</si>
  <si>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</si>
  <si>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</si>
  <si>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</si>
  <si>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</si>
  <si>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</si>
  <si>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</si>
  <si>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</si>
  <si>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</si>
  <si>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</si>
  <si>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</si>
  <si>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</si>
  <si>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</si>
  <si>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</si>
  <si>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</si>
  <si>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</si>
  <si>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</si>
  <si>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</si>
  <si>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</si>
  <si>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</si>
  <si>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</si>
  <si>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</si>
  <si>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</si>
  <si>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</si>
  <si>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</si>
  <si>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</si>
  <si>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</si>
  <si>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</si>
  <si>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</si>
  <si>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</si>
  <si>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</si>
  <si>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</si>
  <si>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</si>
  <si>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</si>
  <si>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</si>
  <si>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</si>
  <si>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</si>
  <si>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</si>
  <si>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</si>
  <si>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</si>
  <si>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</si>
  <si>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</si>
  <si>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</si>
  <si>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</si>
  <si>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</si>
  <si>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</si>
  <si>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</si>
  <si>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</si>
  <si>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</si>
  <si>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</si>
  <si>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</si>
  <si>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</si>
  <si>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</si>
  <si>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</si>
  <si>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</si>
  <si>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</si>
  <si>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</si>
  <si>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</si>
  <si>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</si>
  <si>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</si>
  <si>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</si>
  <si>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</si>
  <si>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</si>
  <si>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</si>
  <si>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</si>
  <si>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</si>
  <si>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</si>
  <si>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</si>
  <si>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</si>
  <si>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</si>
  <si>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</si>
  <si>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</si>
  <si>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</si>
  <si>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</si>
  <si>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</si>
  <si>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</si>
  <si>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</si>
  <si>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</si>
  <si>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</si>
  <si>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</si>
  <si>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</si>
  <si>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</si>
  <si>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</si>
  <si>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</si>
  <si>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</si>
  <si>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</si>
  <si>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</si>
  <si>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</si>
  <si>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</si>
  <si>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</si>
  <si>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</si>
  <si>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</si>
  <si>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</si>
  <si>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</si>
  <si>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</si>
  <si>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</si>
  <si>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</si>
  <si>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</si>
  <si>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</si>
  <si>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</si>
  <si>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</si>
  <si>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</si>
  <si>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</si>
  <si>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</si>
  <si>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</si>
  <si>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</si>
  <si>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</si>
  <si>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</si>
  <si>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</si>
  <si>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</si>
  <si>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</si>
  <si>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</si>
  <si>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</si>
  <si>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</si>
  <si>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</si>
  <si>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</si>
  <si>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</si>
  <si>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</si>
  <si>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</si>
  <si>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</si>
  <si>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</si>
  <si>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</si>
  <si>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</si>
  <si>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</si>
  <si>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</si>
  <si>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</si>
  <si>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</si>
  <si>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</si>
  <si>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</si>
  <si>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</si>
  <si>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</si>
  <si>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</si>
  <si>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</si>
  <si>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</si>
  <si>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</si>
  <si>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</si>
  <si>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</si>
  <si>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</si>
  <si>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</si>
  <si>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</si>
  <si>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</si>
  <si>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</si>
  <si>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</si>
  <si>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</si>
  <si>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</si>
  <si>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</si>
  <si>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</si>
  <si>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</si>
  <si>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</si>
  <si>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</si>
  <si>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</si>
  <si>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</si>
  <si>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</si>
  <si>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</si>
  <si>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</si>
  <si>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</si>
  <si>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</si>
  <si>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</si>
  <si>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</si>
  <si>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</si>
  <si>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</si>
  <si>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</si>
  <si>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</si>
  <si>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</si>
  <si>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</si>
  <si>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</si>
  <si>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</si>
  <si>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</si>
  <si>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</si>
  <si>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</si>
  <si>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</si>
  <si>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</si>
  <si>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</si>
  <si>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</si>
  <si>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</si>
  <si>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</si>
  <si>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</si>
  <si>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</si>
  <si>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</si>
  <si>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</si>
  <si>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</si>
  <si>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</si>
  <si>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</si>
  <si>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</si>
  <si>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</si>
  <si>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</si>
  <si>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</si>
  <si>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</si>
  <si>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</si>
  <si>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</si>
  <si>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</si>
  <si>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</si>
  <si>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</si>
  <si>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</si>
  <si>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</si>
  <si>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</si>
  <si>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</si>
  <si>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</si>
  <si>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</si>
  <si>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</si>
  <si>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</si>
  <si>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</si>
  <si>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</si>
  <si>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</si>
  <si>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</si>
  <si>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</si>
  <si>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</si>
  <si>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</si>
  <si>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</si>
  <si>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</si>
  <si>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</si>
  <si>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</si>
  <si>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</si>
  <si>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</si>
  <si>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</si>
  <si>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</si>
  <si>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</si>
  <si>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</si>
  <si>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</si>
  <si>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</si>
  <si>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</si>
  <si>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</si>
  <si>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</si>
  <si>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</si>
  <si>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</si>
  <si>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</si>
  <si>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</si>
  <si>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</si>
  <si>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</si>
  <si>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</si>
  <si>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</si>
  <si>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</si>
  <si>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</si>
  <si>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</si>
  <si>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</si>
  <si>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</si>
  <si>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</si>
  <si>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</si>
  <si>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</si>
  <si>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</si>
  <si>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</si>
  <si>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</si>
  <si>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</si>
  <si>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</si>
  <si>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</si>
  <si>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</si>
  <si>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</si>
  <si>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</si>
  <si>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</si>
  <si>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</si>
  <si>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</si>
  <si>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</si>
  <si>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</si>
  <si>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</si>
  <si>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</si>
  <si>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</si>
  <si>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</si>
  <si>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</si>
  <si>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</si>
  <si>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</si>
  <si>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</si>
  <si>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</si>
  <si>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</si>
  <si>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</si>
  <si>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</si>
  <si>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</si>
  <si>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</si>
  <si>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</si>
  <si>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</si>
  <si>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</si>
  <si>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</si>
  <si>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</si>
  <si>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</si>
  <si>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</si>
  <si>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</si>
  <si>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</si>
  <si>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</si>
  <si>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</si>
  <si>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</si>
  <si>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</si>
  <si>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</si>
  <si>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</si>
  <si>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</si>
  <si>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</si>
  <si>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</si>
  <si>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</si>
  <si>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</si>
  <si>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</si>
  <si>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</si>
  <si>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</si>
  <si>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</si>
  <si>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</si>
  <si>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</si>
  <si>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</si>
  <si>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</si>
  <si>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</si>
  <si>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</si>
  <si>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</si>
  <si>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</si>
  <si>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</si>
  <si>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</si>
  <si>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</si>
  <si>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</si>
  <si>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</si>
  <si>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</si>
  <si>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</si>
  <si>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</si>
  <si>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</si>
  <si>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</si>
  <si>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</si>
  <si>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</si>
  <si>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</si>
  <si>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</si>
  <si>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</si>
  <si>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</si>
  <si>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</si>
  <si>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</si>
  <si>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</si>
  <si>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</si>
  <si>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</si>
  <si>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</si>
  <si>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</si>
  <si>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</si>
  <si>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</si>
  <si>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</si>
  <si>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</si>
  <si>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</si>
  <si>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</si>
  <si>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</si>
  <si>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</si>
  <si>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</si>
  <si>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</si>
  <si>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</si>
  <si>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</si>
  <si>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</si>
  <si>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</si>
  <si>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</si>
  <si>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</si>
  <si>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</si>
  <si>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</si>
  <si>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</si>
  <si>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</si>
  <si>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</si>
  <si>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</si>
  <si>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</si>
  <si>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</si>
  <si>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</si>
  <si>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</si>
  <si>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</si>
  <si>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</si>
  <si>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</si>
  <si>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</si>
  <si>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</si>
  <si>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</si>
  <si>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</si>
  <si>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</si>
  <si>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</si>
  <si>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</si>
  <si>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</si>
  <si>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</si>
  <si>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</si>
  <si>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</si>
  <si>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</si>
  <si>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</si>
  <si>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</si>
  <si>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</si>
  <si>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</si>
  <si>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</si>
  <si>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</si>
  <si>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</si>
  <si>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</si>
  <si>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</si>
  <si>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</si>
  <si>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</si>
  <si>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</si>
  <si>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</si>
  <si>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</si>
  <si>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</si>
  <si>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</si>
  <si>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</si>
  <si>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</si>
  <si>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</si>
  <si>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</si>
  <si>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</si>
  <si>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</si>
  <si>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</si>
  <si>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</si>
  <si>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</si>
  <si>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</si>
  <si>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</si>
  <si>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</si>
  <si>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</si>
  <si>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</si>
  <si>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</si>
  <si>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</si>
  <si>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</si>
  <si>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</si>
  <si>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</si>
  <si>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</si>
  <si>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</si>
  <si>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</si>
  <si>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</si>
  <si>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</si>
  <si>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</si>
  <si>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</si>
  <si>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</si>
  <si>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</si>
  <si>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</si>
  <si>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</si>
  <si>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</si>
  <si>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</si>
  <si>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</si>
  <si>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</si>
  <si>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</si>
  <si>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</si>
  <si>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</si>
  <si>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</si>
  <si>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</si>
  <si>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</si>
  <si>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</si>
  <si>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</si>
  <si>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</si>
  <si>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</si>
  <si>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</si>
  <si>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</si>
  <si>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</si>
  <si>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</si>
  <si>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</si>
  <si>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</si>
  <si>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</si>
  <si>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</si>
  <si>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</si>
  <si>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</si>
  <si>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</si>
  <si>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</si>
  <si>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</si>
  <si>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</si>
  <si>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</si>
  <si>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</si>
  <si>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</si>
  <si>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</si>
  <si>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</si>
  <si>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</si>
  <si>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</si>
  <si>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</si>
  <si>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</si>
  <si>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</si>
  <si>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</si>
  <si>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</si>
  <si>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</si>
  <si>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</si>
  <si>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</si>
  <si>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</si>
  <si>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</si>
  <si>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</si>
  <si>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</si>
  <si>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</si>
  <si>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</si>
  <si>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</si>
  <si>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</si>
  <si>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</si>
  <si>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</si>
  <si>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</si>
  <si>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</si>
  <si>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</si>
  <si>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</si>
  <si>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</si>
  <si>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</si>
  <si>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</si>
  <si>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</si>
  <si>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</si>
  <si>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</si>
  <si>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</si>
  <si>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</si>
  <si>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</si>
  <si>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</si>
  <si>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</si>
  <si>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</si>
  <si>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</si>
  <si>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</si>
  <si>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</si>
  <si>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</si>
  <si>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</si>
  <si>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</si>
  <si>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</si>
  <si>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</si>
  <si>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</si>
  <si>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</si>
  <si>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</si>
  <si>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</si>
  <si>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</si>
  <si>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</si>
  <si>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</si>
  <si>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</si>
  <si>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</si>
  <si>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</si>
  <si>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</si>
  <si>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</si>
  <si>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</si>
  <si>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</si>
  <si>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</si>
  <si>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</si>
  <si>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</si>
  <si>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</si>
  <si>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</si>
  <si>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</si>
  <si>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</si>
  <si>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</si>
  <si>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</si>
  <si>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</si>
  <si>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</si>
  <si>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</si>
  <si>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</si>
  <si>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</si>
  <si>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</si>
  <si>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</si>
  <si>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</si>
  <si>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</si>
  <si>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</si>
  <si>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</si>
  <si>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</si>
  <si>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</si>
  <si>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</si>
  <si>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</si>
  <si>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</si>
  <si>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</si>
  <si>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</si>
  <si>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</si>
  <si>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</si>
  <si>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</si>
  <si>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</si>
  <si>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</si>
  <si>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</si>
  <si>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</si>
  <si>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</si>
  <si>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</si>
  <si>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</si>
  <si>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</si>
  <si>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</si>
  <si>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</si>
  <si>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</si>
  <si>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</si>
  <si>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</si>
  <si>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</si>
  <si>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</si>
  <si>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</si>
  <si>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</si>
  <si>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</si>
  <si>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</si>
  <si>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</si>
  <si>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</si>
  <si>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</si>
  <si>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</si>
  <si>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</si>
  <si>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</si>
  <si>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</si>
  <si>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</si>
  <si>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</si>
  <si>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</si>
  <si>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</si>
  <si>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</si>
  <si>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</si>
  <si>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</si>
  <si>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</si>
  <si>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</si>
  <si>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</si>
  <si>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</si>
  <si>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</si>
  <si>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</si>
  <si>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</si>
  <si>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</si>
  <si>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</si>
  <si>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</si>
  <si>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</si>
  <si>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</si>
  <si>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</si>
  <si>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</si>
  <si>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</si>
  <si>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</si>
  <si>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</si>
  <si>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</si>
  <si>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</si>
  <si>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</si>
  <si>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</si>
  <si>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</si>
  <si>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</si>
  <si>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</si>
  <si>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</si>
  <si>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</si>
  <si>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</si>
  <si>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</si>
  <si>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</si>
  <si>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</si>
  <si>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</si>
  <si>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</si>
  <si>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</si>
  <si>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</si>
  <si>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</si>
  <si>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</si>
  <si>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</si>
  <si>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</si>
  <si>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</si>
  <si>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</si>
  <si>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</si>
  <si>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</si>
  <si>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</si>
  <si>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</si>
  <si>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</si>
  <si>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</si>
  <si>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</si>
  <si>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</si>
  <si>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</si>
  <si>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</si>
  <si>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</si>
  <si>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</si>
  <si>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</si>
  <si>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</si>
  <si>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</si>
  <si>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</si>
  <si>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</si>
  <si>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</si>
  <si>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</si>
  <si>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</si>
  <si>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</si>
  <si>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</si>
  <si>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</si>
  <si>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</si>
  <si>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</si>
  <si>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</si>
  <si>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</si>
  <si>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</si>
  <si>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</si>
  <si>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</si>
  <si>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</si>
  <si>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</si>
  <si>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</si>
  <si>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</si>
  <si>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</si>
  <si>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</si>
  <si>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</si>
  <si>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</si>
  <si>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</si>
  <si>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</si>
  <si>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</si>
  <si>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</si>
  <si>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</si>
  <si>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</si>
  <si>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</si>
  <si>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</si>
  <si>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</si>
  <si>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</si>
  <si>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</si>
  <si>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</si>
  <si>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</si>
  <si>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</si>
  <si>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</si>
  <si>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</si>
  <si>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</si>
  <si>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</si>
  <si>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</si>
  <si>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</si>
  <si>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</si>
  <si>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</si>
  <si>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</si>
  <si>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</si>
  <si>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</si>
  <si>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</si>
  <si>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</si>
  <si>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</si>
  <si>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</si>
  <si>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</si>
  <si>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</si>
  <si>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</si>
  <si>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</si>
  <si>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</si>
  <si>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</si>
  <si>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</si>
  <si>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</si>
  <si>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</si>
  <si>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</si>
  <si>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</si>
  <si>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</si>
  <si>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</si>
  <si>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</si>
  <si>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</si>
  <si>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</si>
  <si>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</si>
  <si>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</si>
  <si>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</si>
  <si>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</si>
  <si>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</si>
  <si>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</si>
  <si>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</si>
  <si>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</si>
  <si>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</si>
  <si>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</si>
  <si>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</si>
  <si>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</si>
  <si>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</si>
  <si>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</si>
  <si>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</si>
  <si>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</si>
  <si>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</si>
  <si>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</si>
  <si>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</si>
  <si>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</si>
  <si>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</si>
  <si>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</si>
  <si>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</si>
  <si>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</si>
  <si>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</si>
  <si>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</si>
  <si>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</si>
  <si>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</si>
  <si>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</si>
  <si>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</si>
  <si>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</si>
  <si>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</si>
  <si>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</si>
  <si>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</si>
  <si>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</si>
  <si>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</si>
  <si>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</si>
  <si>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</si>
  <si>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</si>
  <si>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</si>
  <si>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</si>
  <si>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</si>
  <si>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</si>
  <si>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</si>
  <si>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</si>
  <si>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</si>
  <si>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</si>
  <si>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</si>
  <si>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</si>
  <si>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</si>
  <si>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</si>
  <si>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</si>
  <si>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</si>
  <si>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</si>
  <si>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</si>
  <si>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</si>
  <si>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</si>
  <si>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</si>
  <si>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</si>
  <si>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</si>
  <si>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</si>
  <si>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</si>
  <si>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</si>
  <si>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</si>
  <si>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</si>
  <si>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</si>
  <si>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</si>
  <si>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</si>
  <si>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</si>
  <si>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</si>
  <si>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</si>
  <si>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</si>
  <si>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</si>
  <si>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</si>
  <si>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</si>
  <si>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</si>
  <si>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</si>
  <si>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</si>
  <si>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</si>
  <si>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</si>
  <si>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</si>
  <si>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</si>
  <si>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</si>
  <si>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</si>
  <si>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</si>
  <si>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</si>
  <si>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</si>
  <si>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</si>
  <si>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</si>
  <si>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</si>
  <si>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</si>
  <si>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</si>
  <si>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</si>
  <si>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</si>
  <si>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</si>
  <si>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</si>
  <si>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</si>
  <si>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</si>
  <si>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</si>
  <si>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</si>
  <si>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</si>
  <si>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</si>
  <si>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</si>
  <si>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</si>
  <si>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</si>
  <si>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</si>
  <si>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</si>
  <si>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</si>
  <si>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</si>
  <si>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</si>
  <si>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</si>
  <si>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</si>
  <si>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</si>
  <si>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</si>
  <si>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</si>
  <si>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</si>
  <si>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</si>
  <si>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</si>
  <si>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</si>
  <si>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</si>
  <si>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</si>
  <si>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</si>
  <si>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</si>
  <si>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</si>
  <si>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</si>
  <si>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</si>
  <si>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</si>
  <si>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</si>
  <si>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</si>
  <si>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</si>
  <si>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</si>
  <si>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</si>
  <si>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</si>
  <si>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</si>
  <si>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</si>
  <si>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</si>
  <si>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</si>
  <si>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</si>
  <si>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</si>
  <si>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</si>
  <si>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</si>
  <si>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</si>
  <si>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</si>
  <si>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</si>
  <si>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</si>
  <si>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</si>
  <si>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</si>
  <si>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</si>
  <si>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</si>
  <si>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</si>
  <si>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</si>
  <si>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</si>
  <si>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</si>
  <si>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</si>
  <si>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</si>
  <si>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</si>
  <si>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</si>
  <si>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</si>
  <si>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</si>
  <si>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</si>
  <si>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</si>
  <si>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</si>
  <si>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</si>
  <si>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</si>
  <si>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</si>
  <si>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</si>
  <si>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</si>
  <si>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</si>
  <si>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</si>
  <si>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</si>
  <si>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</si>
  <si>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</si>
  <si>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</si>
  <si>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</si>
  <si>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</si>
  <si>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</si>
  <si>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</si>
  <si>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</si>
  <si>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</si>
  <si>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</si>
  <si>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</si>
  <si>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</si>
  <si>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</si>
  <si>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</si>
  <si>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</si>
  <si>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</si>
  <si>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</si>
  <si>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</si>
  <si>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</si>
  <si>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</si>
  <si>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</si>
  <si>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</si>
  <si>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</si>
  <si>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</si>
  <si>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</si>
  <si>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</si>
  <si>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</si>
  <si>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</si>
  <si>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</si>
  <si>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</si>
  <si>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</si>
  <si>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</si>
  <si>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</si>
  <si>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</si>
  <si>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</si>
  <si>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</si>
  <si>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</si>
  <si>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</si>
  <si>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</si>
  <si>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</si>
  <si>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</si>
  <si>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</si>
  <si>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</si>
  <si>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</si>
  <si>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</si>
  <si>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</si>
  <si>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</si>
  <si>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</si>
  <si>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</si>
  <si>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</si>
  <si>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</si>
  <si>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</si>
  <si>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</si>
  <si>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</si>
  <si>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</si>
  <si>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</si>
  <si>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</si>
  <si>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</si>
  <si>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</si>
  <si>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</si>
  <si>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</si>
  <si>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</si>
  <si>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</si>
  <si>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</si>
  <si>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</si>
  <si>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</si>
  <si>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</si>
  <si>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</si>
  <si>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</si>
  <si>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</si>
  <si>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</si>
  <si>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</si>
  <si>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</si>
  <si>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</si>
  <si>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</si>
  <si>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</si>
  <si>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</si>
  <si>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</si>
  <si>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</si>
  <si>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</si>
  <si>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</si>
  <si>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</si>
  <si>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</si>
  <si>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</si>
  <si>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</si>
  <si>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</si>
  <si>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</si>
  <si>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</si>
  <si>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</si>
  <si>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</si>
  <si>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</si>
  <si>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</si>
  <si>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</si>
  <si>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</si>
  <si>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</si>
  <si>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</si>
  <si>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</si>
  <si>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</si>
  <si>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</si>
  <si>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</si>
  <si>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</si>
  <si>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</si>
  <si>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</si>
  <si>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</si>
  <si>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</si>
  <si>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</si>
  <si>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</si>
  <si>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</si>
  <si>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</si>
  <si>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</si>
  <si>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</si>
  <si>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</si>
  <si>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</si>
  <si>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</si>
  <si>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</si>
  <si>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</si>
  <si>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</si>
  <si>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</si>
  <si>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</si>
  <si>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</si>
  <si>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</si>
  <si>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</si>
  <si>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</si>
  <si>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</si>
  <si>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</si>
  <si>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</si>
  <si>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</si>
  <si>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</si>
  <si>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</si>
  <si>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</si>
  <si>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</si>
  <si>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</si>
  <si>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</si>
  <si>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</si>
  <si>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</si>
  <si>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</si>
  <si>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</si>
  <si>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</si>
  <si>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</si>
  <si>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</si>
  <si>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</si>
  <si>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</si>
  <si>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</si>
  <si>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</si>
  <si>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</si>
  <si>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</si>
  <si>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</si>
  <si>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</si>
  <si>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</si>
  <si>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</si>
  <si>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</si>
  <si>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</si>
  <si>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</si>
  <si>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</si>
  <si>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</si>
  <si>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</si>
  <si>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</si>
  <si>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</si>
  <si>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</si>
  <si>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</si>
  <si>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</si>
  <si>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</si>
  <si>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</si>
  <si>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</si>
  <si>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</si>
  <si>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</si>
  <si>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</si>
  <si>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</si>
  <si>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</si>
  <si>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</si>
  <si>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</si>
  <si>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</si>
  <si>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</si>
  <si>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</si>
  <si>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</si>
  <si>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</si>
  <si>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</si>
  <si>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</si>
  <si>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</si>
  <si>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</si>
  <si>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</si>
  <si>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</si>
  <si>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</si>
  <si>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</si>
  <si>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</si>
  <si>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</si>
  <si>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</si>
  <si>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</si>
  <si>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</si>
  <si>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</si>
  <si>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</si>
  <si>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</si>
  <si>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</si>
  <si>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</si>
  <si>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</si>
  <si>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</si>
  <si>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</si>
  <si>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</si>
  <si>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</si>
  <si>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</si>
  <si>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</si>
  <si>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</si>
  <si>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</si>
  <si>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</si>
  <si>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</si>
  <si>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</si>
  <si>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</si>
  <si>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</si>
  <si>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</si>
  <si>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</si>
  <si>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</si>
  <si>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</si>
  <si>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</si>
  <si>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</si>
  <si>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</si>
  <si>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</si>
  <si>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</si>
  <si>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</si>
  <si>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</si>
  <si>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</si>
  <si>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</si>
  <si>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</si>
  <si>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</si>
  <si>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</si>
  <si>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</si>
  <si>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</si>
  <si>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</si>
  <si>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</si>
  <si>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</si>
  <si>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</si>
  <si>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</si>
  <si>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</si>
  <si>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</si>
  <si>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</si>
  <si>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</si>
  <si>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</si>
  <si>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</si>
  <si>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</si>
  <si>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</si>
  <si>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</si>
  <si>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</si>
  <si>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</si>
  <si>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</si>
  <si>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</si>
  <si>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</si>
  <si>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</si>
  <si>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</si>
  <si>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</si>
  <si>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</si>
  <si>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</si>
  <si>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</si>
  <si>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</si>
  <si>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</si>
  <si>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</si>
  <si>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</si>
  <si>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</si>
  <si>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</si>
  <si>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</si>
  <si>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</si>
  <si>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</si>
  <si>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</si>
  <si>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</si>
  <si>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</si>
  <si>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</si>
  <si>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</si>
  <si>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</si>
  <si>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</si>
  <si>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</si>
  <si>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</si>
  <si>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</si>
  <si>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</si>
  <si>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</si>
  <si>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</si>
  <si>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</si>
  <si>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</si>
  <si>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</si>
  <si>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</si>
  <si>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</si>
  <si>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</si>
  <si>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</si>
  <si>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</si>
  <si>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</si>
  <si>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</si>
  <si>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</si>
  <si>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</si>
  <si>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</si>
  <si>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</si>
  <si>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</si>
  <si>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</si>
  <si>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</si>
  <si>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</si>
  <si>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</si>
  <si>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</si>
  <si>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</si>
  <si>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</si>
  <si>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</si>
  <si>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</si>
  <si>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</si>
  <si>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</si>
  <si>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</si>
  <si>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</si>
  <si>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</si>
  <si>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</si>
  <si>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</si>
  <si>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</si>
  <si>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</si>
  <si>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</si>
  <si>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</si>
  <si>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</si>
  <si>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</si>
  <si>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</si>
  <si>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</si>
  <si>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</si>
  <si>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</si>
  <si>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</si>
  <si>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</si>
  <si>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</si>
  <si>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</si>
  <si>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</si>
  <si>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</si>
  <si>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</si>
  <si>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</si>
  <si>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</si>
  <si>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</si>
  <si>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</si>
  <si>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</si>
  <si>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</si>
  <si>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</si>
  <si>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</si>
  <si>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</si>
  <si>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</si>
  <si>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</si>
  <si>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</si>
  <si>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</si>
  <si>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</si>
  <si>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</si>
  <si>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</si>
  <si>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</si>
  <si>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</si>
  <si>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</si>
  <si>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</si>
  <si>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</si>
  <si>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</si>
  <si>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</si>
  <si>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</si>
  <si>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</si>
  <si>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</si>
  <si>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</si>
  <si>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</si>
  <si>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</si>
  <si>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</si>
  <si>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</si>
  <si>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</si>
  <si>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</si>
  <si>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</si>
  <si>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</si>
  <si>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</si>
  <si>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</si>
  <si>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</si>
  <si>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</si>
  <si>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</si>
  <si>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</si>
  <si>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</si>
  <si>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</si>
  <si>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</si>
  <si>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</si>
  <si>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</si>
  <si>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</si>
  <si>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</si>
  <si>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</si>
  <si>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</si>
  <si>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</si>
  <si>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</si>
  <si>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</si>
  <si>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</si>
  <si>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</si>
  <si>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</si>
  <si>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</si>
  <si>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</si>
  <si>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</si>
  <si>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</si>
  <si>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</si>
  <si>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</si>
  <si>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</si>
  <si>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</si>
  <si>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</si>
  <si>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</si>
  <si>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</si>
  <si>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</si>
  <si>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</si>
  <si>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</si>
  <si>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</si>
  <si>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</si>
  <si>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</si>
  <si>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</si>
  <si>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</si>
  <si>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</si>
  <si>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</si>
  <si>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</si>
  <si>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</si>
  <si>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</si>
  <si>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</si>
  <si>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</si>
  <si>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</si>
  <si>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</si>
  <si>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</si>
  <si>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</si>
  <si>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</si>
  <si>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</si>
  <si>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</si>
  <si>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</si>
  <si>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</si>
  <si>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</si>
  <si>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</si>
  <si>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</si>
  <si>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</si>
  <si>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</si>
  <si>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</si>
  <si>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</si>
  <si>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</si>
  <si>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</si>
  <si>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</si>
  <si>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</si>
  <si>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</si>
  <si>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</si>
  <si>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</si>
  <si>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</si>
  <si>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</si>
  <si>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</si>
  <si>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</si>
  <si>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</si>
  <si>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</si>
  <si>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</si>
  <si>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</si>
  <si>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</si>
  <si>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</si>
  <si>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</si>
  <si>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</si>
  <si>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</si>
  <si>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</si>
  <si>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</si>
  <si>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</si>
  <si>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</si>
  <si>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</si>
  <si>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</si>
  <si>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</si>
  <si>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</si>
  <si>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</si>
  <si>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</si>
  <si>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</si>
  <si>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</si>
  <si>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</si>
  <si>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</si>
  <si>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</si>
  <si>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</si>
  <si>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</si>
  <si>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</si>
  <si>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</si>
  <si>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</si>
  <si>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</si>
  <si>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</si>
  <si>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</si>
  <si>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</si>
  <si>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</si>
  <si>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</si>
  <si>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</si>
  <si>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</si>
  <si>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</si>
  <si>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</si>
  <si>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</si>
  <si>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</si>
  <si>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</si>
  <si>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</si>
  <si>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</si>
  <si>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</si>
  <si>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</si>
  <si>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</si>
  <si>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</si>
  <si>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</si>
  <si>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</si>
  <si>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</si>
  <si>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</si>
  <si>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</si>
  <si>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</si>
  <si>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</si>
  <si>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</si>
  <si>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</si>
  <si>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</si>
  <si>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</si>
  <si>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</si>
  <si>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</si>
  <si>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</si>
  <si>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</si>
  <si>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</si>
  <si>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</si>
  <si>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</si>
  <si>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</si>
  <si>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</si>
  <si>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</si>
  <si>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</si>
  <si>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</si>
  <si>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</si>
  <si>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</si>
  <si>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</si>
  <si>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</si>
  <si>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</si>
  <si>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</si>
  <si>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</si>
  <si>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</si>
  <si>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</si>
  <si>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</si>
  <si>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</si>
  <si>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</si>
  <si>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</si>
  <si>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</si>
  <si>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</si>
  <si>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</si>
  <si>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</si>
  <si>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</si>
  <si>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</si>
  <si>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</si>
  <si>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</si>
  <si>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</si>
  <si>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</si>
  <si>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</si>
  <si>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</si>
  <si>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</si>
  <si>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</si>
  <si>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</si>
  <si>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</si>
  <si>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</si>
  <si>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</si>
  <si>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</si>
  <si>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</si>
  <si>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</si>
  <si>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</si>
  <si>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</si>
  <si>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</si>
  <si>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</si>
  <si>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</si>
  <si>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</si>
  <si>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</si>
  <si>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</si>
  <si>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</si>
  <si>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</si>
  <si>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</si>
  <si>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</si>
  <si>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</si>
  <si>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</si>
  <si>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</si>
  <si>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</si>
  <si>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</si>
  <si>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</si>
  <si>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</si>
  <si>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</si>
  <si>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</si>
  <si>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</si>
  <si>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</si>
  <si>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</si>
  <si>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</si>
  <si>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</si>
  <si>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</si>
  <si>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</si>
  <si>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</si>
  <si>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</si>
  <si>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</si>
  <si>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</si>
  <si>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</si>
  <si>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</si>
  <si>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</si>
  <si>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</si>
  <si>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</si>
  <si>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</si>
  <si>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</si>
  <si>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</si>
  <si>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</si>
  <si>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</si>
  <si>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</si>
  <si>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</si>
  <si>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</si>
  <si>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</si>
  <si>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</si>
  <si>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</si>
  <si>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</si>
  <si>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</si>
  <si>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</si>
  <si>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</si>
  <si>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</si>
  <si>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</si>
  <si>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</si>
  <si>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</si>
  <si>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</si>
  <si>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</si>
  <si>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</si>
  <si>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</si>
  <si>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</si>
  <si>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</si>
  <si>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</si>
  <si>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</si>
  <si>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</si>
  <si>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</si>
  <si>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</si>
  <si>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</si>
  <si>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</si>
  <si>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</si>
  <si>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</si>
  <si>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</si>
  <si>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</si>
  <si>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</si>
  <si>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</si>
  <si>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</si>
  <si>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</si>
  <si>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</si>
  <si>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</si>
  <si>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</si>
  <si>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</si>
  <si>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</si>
  <si>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</si>
  <si>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</si>
  <si>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</si>
  <si>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</si>
  <si>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</si>
  <si>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</si>
  <si>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</si>
  <si>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</si>
  <si>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</si>
  <si>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</si>
  <si>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</si>
  <si>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</si>
  <si>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</si>
  <si>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</si>
  <si>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</si>
  <si>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</si>
  <si>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</si>
  <si>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</si>
  <si>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</si>
  <si>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</si>
  <si>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</si>
  <si>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</si>
  <si>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</si>
  <si>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</si>
  <si>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</si>
  <si>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</si>
  <si>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</si>
  <si>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</si>
  <si>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</si>
  <si>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</si>
  <si>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</si>
  <si>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</si>
  <si>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</si>
  <si>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</si>
  <si>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</si>
  <si>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</si>
  <si>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</si>
  <si>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</si>
  <si>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</si>
  <si>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</si>
  <si>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</si>
  <si>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</si>
  <si>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</si>
  <si>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</si>
  <si>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</si>
  <si>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</si>
  <si>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</si>
  <si>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</si>
  <si>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</si>
  <si>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</si>
  <si>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</si>
  <si>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</si>
  <si>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</si>
  <si>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</si>
  <si>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</si>
  <si>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</si>
  <si>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</si>
  <si>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</si>
  <si>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</si>
  <si>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</si>
  <si>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</si>
  <si>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</si>
  <si>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</si>
  <si>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</si>
  <si>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</si>
  <si>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</si>
  <si>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</si>
  <si>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</si>
  <si>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</si>
  <si>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</si>
  <si>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</si>
  <si>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</si>
  <si>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</si>
  <si>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</si>
  <si>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</si>
  <si>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</si>
  <si>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</si>
  <si>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</si>
  <si>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</si>
  <si>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</si>
  <si>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</si>
  <si>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</si>
  <si>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</si>
  <si>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</si>
  <si>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</si>
  <si>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</si>
  <si>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</si>
  <si>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</si>
  <si>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</si>
  <si>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</si>
  <si>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</si>
  <si>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</si>
  <si>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</si>
  <si>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</si>
  <si>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</si>
  <si>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</si>
  <si>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</si>
  <si>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</si>
  <si>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</si>
  <si>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</si>
  <si>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</si>
  <si>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</si>
  <si>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</si>
  <si>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</si>
  <si>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</si>
  <si>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</si>
  <si>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</si>
  <si>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</si>
  <si>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</si>
  <si>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</si>
  <si>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</si>
  <si>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</si>
  <si>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</si>
  <si>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</si>
  <si>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</si>
  <si>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</si>
  <si>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</si>
  <si>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</si>
  <si>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</si>
  <si>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</si>
  <si>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</si>
  <si>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</si>
  <si>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</si>
  <si>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</si>
  <si>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</si>
  <si>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</si>
  <si>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</si>
  <si>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</si>
  <si>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</si>
  <si>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</si>
  <si>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</si>
  <si>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</si>
  <si>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</si>
  <si>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</si>
  <si>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</si>
  <si>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</si>
  <si>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</si>
  <si>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</si>
  <si>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</si>
  <si>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</si>
  <si>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</si>
  <si>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</si>
  <si>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</si>
  <si>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</si>
  <si>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</si>
  <si>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</si>
  <si>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</si>
  <si>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</si>
  <si>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</si>
  <si>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</si>
  <si>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</si>
  <si>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</si>
  <si>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</si>
  <si>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</si>
  <si>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</si>
  <si>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</si>
  <si>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</si>
  <si>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</si>
  <si>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</si>
  <si>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</si>
  <si>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</si>
  <si>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</si>
  <si>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</si>
  <si>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</si>
  <si>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</si>
  <si>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</si>
  <si>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</si>
  <si>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</si>
  <si>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</si>
  <si>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</si>
  <si>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</si>
  <si>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</si>
  <si>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</si>
  <si>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</si>
  <si>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</si>
  <si>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</si>
  <si>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</si>
  <si>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</si>
  <si>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</si>
  <si>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</si>
  <si>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</si>
  <si>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</si>
  <si>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</si>
  <si>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</si>
  <si>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</si>
  <si>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</si>
  <si>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</si>
  <si>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</si>
  <si>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</si>
  <si>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</si>
  <si>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</si>
  <si>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</si>
  <si>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</si>
  <si>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</si>
  <si>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</si>
  <si>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</si>
  <si>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</si>
  <si>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</si>
  <si>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</si>
  <si>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</si>
  <si>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</si>
  <si>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</si>
  <si>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</si>
  <si>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</si>
  <si>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</si>
  <si>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</si>
  <si>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</si>
  <si>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</si>
  <si>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</si>
  <si>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</si>
  <si>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</si>
  <si>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</si>
  <si>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</si>
  <si>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</si>
  <si>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</si>
  <si>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</si>
  <si>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</si>
  <si>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</si>
  <si>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</si>
  <si>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</si>
  <si>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</si>
  <si>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</si>
  <si>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</si>
  <si>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</si>
  <si>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</si>
  <si>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</si>
  <si>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</si>
  <si>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</si>
  <si>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</si>
  <si>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</si>
  <si>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</si>
  <si>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</si>
  <si>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</si>
  <si>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</si>
  <si>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</si>
  <si>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</si>
  <si>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</si>
  <si>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</si>
  <si>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</si>
  <si>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</si>
  <si>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</si>
  <si>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</si>
  <si>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</si>
  <si>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</si>
  <si>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</si>
  <si>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</si>
  <si>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</si>
  <si>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</si>
  <si>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</si>
  <si>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</si>
  <si>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</si>
  <si>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</si>
  <si>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</si>
  <si>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</si>
  <si>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</si>
  <si>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</si>
  <si>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</si>
  <si>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</si>
  <si>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</si>
  <si>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</si>
  <si>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</si>
  <si>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</si>
  <si>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</si>
  <si>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</si>
  <si>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</si>
  <si>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</si>
  <si>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</si>
  <si>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</si>
  <si>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</si>
  <si>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</si>
  <si>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</si>
  <si>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</si>
  <si>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</si>
  <si>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</si>
  <si>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</si>
  <si>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</si>
  <si>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</si>
  <si>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</si>
  <si>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</si>
  <si>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</si>
  <si>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</si>
  <si>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</si>
  <si>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</si>
  <si>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</si>
  <si>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</si>
  <si>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</si>
  <si>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</si>
  <si>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</si>
  <si>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</si>
  <si>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</si>
  <si>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</si>
  <si>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</si>
  <si>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</si>
  <si>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</si>
  <si>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</si>
  <si>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</si>
  <si>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</si>
  <si>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</si>
  <si>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</si>
  <si>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</si>
  <si>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</si>
  <si>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</si>
  <si>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</si>
  <si>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</si>
  <si>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</si>
  <si>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</si>
  <si>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</si>
  <si>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</si>
  <si>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</si>
  <si>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</si>
  <si>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</si>
  <si>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</si>
  <si>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</si>
  <si>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</si>
  <si>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</si>
  <si>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</si>
  <si>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</si>
  <si>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</si>
  <si>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</si>
  <si>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</si>
  <si>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</si>
  <si>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</si>
  <si>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</si>
  <si>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</si>
  <si>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</si>
  <si>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</si>
  <si>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</si>
  <si>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</si>
  <si>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</si>
  <si>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</si>
  <si>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</si>
  <si>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</si>
  <si>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</si>
  <si>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</si>
  <si>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</si>
  <si>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</si>
  <si>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</si>
  <si>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</si>
  <si>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</si>
  <si>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</si>
  <si>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</si>
  <si>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</si>
  <si>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</si>
  <si>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</si>
  <si>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</si>
  <si>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</si>
  <si>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</si>
  <si>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</si>
  <si>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</si>
  <si>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</si>
  <si>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</si>
  <si>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</si>
  <si>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</si>
  <si>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</si>
  <si>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</si>
  <si>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</si>
  <si>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</si>
  <si>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</si>
  <si>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</si>
  <si>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</si>
  <si>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</si>
  <si>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</si>
  <si>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</si>
  <si>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</si>
  <si>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</si>
  <si>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</si>
  <si>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</si>
  <si>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</si>
  <si>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</si>
  <si>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</si>
  <si>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</si>
  <si>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</si>
  <si>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</si>
  <si>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</si>
  <si>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</si>
  <si>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</si>
  <si>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</si>
  <si>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</si>
  <si>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</si>
  <si>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</si>
  <si>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</si>
  <si>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</si>
  <si>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</si>
  <si>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</si>
  <si>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</si>
  <si>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</si>
  <si>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</si>
  <si>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</si>
  <si>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</si>
  <si>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</si>
  <si>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</si>
  <si>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</si>
  <si>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</si>
  <si>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</si>
  <si>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</si>
  <si>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</si>
  <si>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</si>
  <si>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</si>
  <si>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</si>
  <si>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</si>
  <si>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</si>
  <si>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</si>
  <si>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</si>
  <si>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</si>
  <si>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</si>
  <si>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</si>
  <si>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</si>
  <si>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</si>
  <si>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</si>
  <si>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</si>
  <si>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</si>
  <si>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</si>
  <si>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</si>
  <si>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</si>
  <si>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</si>
  <si>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</si>
  <si>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</si>
  <si>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</si>
  <si>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</si>
  <si>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</si>
  <si>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</si>
  <si>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</si>
  <si>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</si>
  <si>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</si>
  <si>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</si>
  <si>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</si>
  <si>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</si>
  <si>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</si>
  <si>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</si>
  <si>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</si>
  <si>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</si>
  <si>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</si>
  <si>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</si>
  <si>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</si>
  <si>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</si>
  <si>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</si>
  <si>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</si>
  <si>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</si>
  <si>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</si>
  <si>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</si>
  <si>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</si>
  <si>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</si>
  <si>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</si>
  <si>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</si>
  <si>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</si>
  <si>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</si>
  <si>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</si>
  <si>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</si>
  <si>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</si>
  <si>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</si>
  <si>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</si>
  <si>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</si>
  <si>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</si>
  <si>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</si>
  <si>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</si>
  <si>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</si>
  <si>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</si>
  <si>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</si>
  <si>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</si>
  <si>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</si>
  <si>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</si>
  <si>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</si>
  <si>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</si>
  <si>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</si>
  <si>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</si>
  <si>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</si>
  <si>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</si>
  <si>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</si>
  <si>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</si>
  <si>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</si>
  <si>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</si>
  <si>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</si>
  <si>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</si>
  <si>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</si>
  <si>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</si>
  <si>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</si>
  <si>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</si>
  <si>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</si>
  <si>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</si>
  <si>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</si>
  <si>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</si>
  <si>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</si>
  <si>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</si>
  <si>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</si>
  <si>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</si>
  <si>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</si>
  <si>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</si>
  <si>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</si>
  <si>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</si>
  <si>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</si>
  <si>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</si>
  <si>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</si>
  <si>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</si>
  <si>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</si>
  <si>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</si>
  <si>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</si>
  <si>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</si>
  <si>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</si>
  <si>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</si>
  <si>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</si>
  <si>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</si>
  <si>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</si>
  <si>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</si>
  <si>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</si>
  <si>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</si>
  <si>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</si>
  <si>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</si>
  <si>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</si>
  <si>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</si>
  <si>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</si>
  <si>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</si>
  <si>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</si>
  <si>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</si>
  <si>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</si>
  <si>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</si>
  <si>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</si>
  <si>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</si>
  <si>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</si>
  <si>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</si>
  <si>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</si>
  <si>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</si>
  <si>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</si>
  <si>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</si>
  <si>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</si>
  <si>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</si>
  <si>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</si>
  <si>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</si>
  <si>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</si>
  <si>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</si>
  <si>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</si>
  <si>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</si>
  <si>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</si>
  <si>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</si>
  <si>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</si>
  <si>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</si>
  <si>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</si>
  <si>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</si>
  <si>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</si>
  <si>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</si>
  <si>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</si>
  <si>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</si>
  <si>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</si>
  <si>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</si>
  <si>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</si>
  <si>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</si>
  <si>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</si>
  <si>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</si>
  <si>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</si>
  <si>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</si>
  <si>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</si>
  <si>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</si>
  <si>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</si>
  <si>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</si>
  <si>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</si>
  <si>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</si>
  <si>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</si>
  <si>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</si>
  <si>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</si>
  <si>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</si>
  <si>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</si>
  <si>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</si>
  <si>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</si>
  <si>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</si>
  <si>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</si>
  <si>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</si>
  <si>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</si>
  <si>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</si>
  <si>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</si>
  <si>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</si>
  <si>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</si>
  <si>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</si>
  <si>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</si>
  <si>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</si>
  <si>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</si>
  <si>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</si>
  <si>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</si>
  <si>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</si>
  <si>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</si>
  <si>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</si>
  <si>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</si>
  <si>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</si>
  <si>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</si>
  <si>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</si>
  <si>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</si>
  <si>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</si>
  <si>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</si>
  <si>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</si>
  <si>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</si>
  <si>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</si>
  <si>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</si>
  <si>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</si>
  <si>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</si>
  <si>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</si>
  <si>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</si>
  <si>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</si>
  <si>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</si>
  <si>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</si>
  <si>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</si>
  <si>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</si>
  <si>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</si>
  <si>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</si>
  <si>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</si>
  <si>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</si>
  <si>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</si>
  <si>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</si>
  <si>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</si>
  <si>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</si>
  <si>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</si>
  <si>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</si>
  <si>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</si>
  <si>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</si>
  <si>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</si>
  <si>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</si>
  <si>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</si>
  <si>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</si>
  <si>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</si>
  <si>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</si>
  <si>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</si>
  <si>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</si>
  <si>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</si>
  <si>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</si>
  <si>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</si>
  <si>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</si>
  <si>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</si>
  <si>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</si>
  <si>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</si>
  <si>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</si>
  <si>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</si>
  <si>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</si>
  <si>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</si>
  <si>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</si>
  <si>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</si>
  <si>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</si>
  <si>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</si>
  <si>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</si>
  <si>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</si>
  <si>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</si>
  <si>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</si>
  <si>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</si>
  <si>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</si>
  <si>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</si>
  <si>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</si>
  <si>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</si>
  <si>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</si>
  <si>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</si>
  <si>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</si>
  <si>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</si>
  <si>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</si>
  <si>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</si>
  <si>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</si>
  <si>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</si>
  <si>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</si>
  <si>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</si>
  <si>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</si>
  <si>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</si>
  <si>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</si>
  <si>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</si>
  <si>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</si>
  <si>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</si>
  <si>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</si>
  <si>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</si>
  <si>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</si>
  <si>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</si>
  <si>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</si>
  <si>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</si>
  <si>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</si>
  <si>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</si>
  <si>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</si>
  <si>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</si>
  <si>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</si>
  <si>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</si>
  <si>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</si>
  <si>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</si>
  <si>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</si>
  <si>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</si>
  <si>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</si>
  <si>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</si>
  <si>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</si>
  <si>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</si>
  <si>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</si>
  <si>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</si>
  <si>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</si>
  <si>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</si>
  <si>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</si>
  <si>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</si>
  <si>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</si>
  <si>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</si>
  <si>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</si>
  <si>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</si>
  <si>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</si>
  <si>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</si>
  <si>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</si>
  <si>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</si>
  <si>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</si>
  <si>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</si>
  <si>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</si>
  <si>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</si>
  <si>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</si>
  <si>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</si>
  <si>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</si>
  <si>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</si>
  <si>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</si>
  <si>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</si>
  <si>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</si>
  <si>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</si>
  <si>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</si>
  <si>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</si>
  <si>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</si>
  <si>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</si>
  <si>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</si>
  <si>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</si>
  <si>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</si>
  <si>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</si>
  <si>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</si>
  <si>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</si>
  <si>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</si>
  <si>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</si>
  <si>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</si>
  <si>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</si>
  <si>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</si>
  <si>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</si>
  <si>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</si>
  <si>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</si>
  <si>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</si>
  <si>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</si>
  <si>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</si>
  <si>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</si>
  <si>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</si>
  <si>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</si>
  <si>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</si>
  <si>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</si>
  <si>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</si>
  <si>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</si>
  <si>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</si>
  <si>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</si>
  <si>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</si>
  <si>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</si>
  <si>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</si>
  <si>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</si>
  <si>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</si>
  <si>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</si>
  <si>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</si>
  <si>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</si>
  <si>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</si>
  <si>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</si>
  <si>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</si>
  <si>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</si>
  <si>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</si>
  <si>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</si>
  <si>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</si>
  <si>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</si>
  <si>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</si>
  <si>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</si>
  <si>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</si>
  <si>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</si>
  <si>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</si>
  <si>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</si>
  <si>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</si>
  <si>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</si>
  <si>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</si>
  <si>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</si>
  <si>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</si>
  <si>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</si>
  <si>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</si>
  <si>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</si>
  <si>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</si>
  <si>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</si>
  <si>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</si>
  <si>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</si>
  <si>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</si>
  <si>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</si>
  <si>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</si>
  <si>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</si>
  <si>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</si>
  <si>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</si>
  <si>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</si>
  <si>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</si>
  <si>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</si>
  <si>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</si>
  <si>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</si>
  <si>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</si>
  <si>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</si>
  <si>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</si>
  <si>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</si>
  <si>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</si>
  <si>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</si>
  <si>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</si>
  <si>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</si>
  <si>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</si>
  <si>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</si>
  <si>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</si>
  <si>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</si>
  <si>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</si>
  <si>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</si>
  <si>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</si>
  <si>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</si>
  <si>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</si>
  <si>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</si>
  <si>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</si>
  <si>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</si>
  <si>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</si>
  <si>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</si>
  <si>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</si>
  <si>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</si>
  <si>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</si>
  <si>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</si>
  <si>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</si>
  <si>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</si>
  <si>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</si>
  <si>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</si>
  <si>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</si>
  <si>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</si>
  <si>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</si>
  <si>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</si>
  <si>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</si>
  <si>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</si>
  <si>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</si>
  <si>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</si>
  <si>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</si>
  <si>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</si>
  <si>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</si>
  <si>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</si>
  <si>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</si>
  <si>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</si>
  <si>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</si>
  <si>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</si>
  <si>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</si>
  <si>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</si>
  <si>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</si>
  <si>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</si>
  <si>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</si>
  <si>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</si>
  <si>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</si>
  <si>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</si>
  <si>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</si>
  <si>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</si>
  <si>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</si>
  <si>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</si>
  <si>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</si>
  <si>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</si>
  <si>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</si>
  <si>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</si>
  <si>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</si>
  <si>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</si>
  <si>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</si>
  <si>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</si>
  <si>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</si>
  <si>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</si>
  <si>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</si>
  <si>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</si>
  <si>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</si>
  <si>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</si>
  <si>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</si>
  <si>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</si>
  <si>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</si>
  <si>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</si>
  <si>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</si>
  <si>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</si>
  <si>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</si>
  <si>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</si>
  <si>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</si>
  <si>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</si>
  <si>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</si>
  <si>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</si>
  <si>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</si>
  <si>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</si>
  <si>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</si>
  <si>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</si>
  <si>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</si>
  <si>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</si>
  <si>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</si>
  <si>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</si>
  <si>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</si>
  <si>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</si>
  <si>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</si>
  <si>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</si>
  <si>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</si>
  <si>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</si>
  <si>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</si>
  <si>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</si>
  <si>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</si>
  <si>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</si>
  <si>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</si>
  <si>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</si>
  <si>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</si>
  <si>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</si>
  <si>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</si>
  <si>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</si>
  <si>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</si>
  <si>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</si>
  <si>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</si>
  <si>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</si>
  <si>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</si>
  <si>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</si>
  <si>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</si>
  <si>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</si>
  <si>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</si>
  <si>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</si>
  <si>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</si>
  <si>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</si>
  <si>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</si>
  <si>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</si>
  <si>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</si>
  <si>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</si>
  <si>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</si>
  <si>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</si>
  <si>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</si>
  <si>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</si>
  <si>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</si>
  <si>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</si>
  <si>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</si>
  <si>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</si>
  <si>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</si>
  <si>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</si>
  <si>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</si>
  <si>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</si>
  <si>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</si>
  <si>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</si>
  <si>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</si>
  <si>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</si>
  <si>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</si>
  <si>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</si>
  <si>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</si>
  <si>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</si>
  <si>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</si>
  <si>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</si>
  <si>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</si>
  <si>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</si>
  <si>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</si>
  <si>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</si>
  <si>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</si>
  <si>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</si>
  <si>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</si>
  <si>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</si>
  <si>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</si>
  <si>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</si>
  <si>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</si>
  <si>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</si>
  <si>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</si>
  <si>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</si>
  <si>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</si>
  <si>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</si>
  <si>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</si>
  <si>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</si>
  <si>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</si>
  <si>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</si>
  <si>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</si>
  <si>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</si>
  <si>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</si>
  <si>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</si>
  <si>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</si>
  <si>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</si>
  <si>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</si>
  <si>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</si>
  <si>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</si>
  <si>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</si>
  <si>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</si>
  <si>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</si>
  <si>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</si>
  <si>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</si>
  <si>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</si>
  <si>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</si>
  <si>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</si>
  <si>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</si>
  <si>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</si>
  <si>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</si>
  <si>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</si>
  <si>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</si>
  <si>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</si>
  <si>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</si>
  <si>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</si>
  <si>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</si>
  <si>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</si>
  <si>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</si>
  <si>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</si>
  <si>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</si>
  <si>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</si>
  <si>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</si>
  <si>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</si>
  <si>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</si>
  <si>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</si>
  <si>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</si>
  <si>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</si>
  <si>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</si>
  <si>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</si>
  <si>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</si>
  <si>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</si>
  <si>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</si>
  <si>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</si>
  <si>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</si>
  <si>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</si>
  <si>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</si>
  <si>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</si>
  <si>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</si>
  <si>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</si>
  <si>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</si>
  <si>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</si>
  <si>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</si>
  <si>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</si>
  <si>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</si>
  <si>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</si>
  <si>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</si>
  <si>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</si>
  <si>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</si>
  <si>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</si>
  <si>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</si>
  <si>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</si>
  <si>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</si>
  <si>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</si>
  <si>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</si>
  <si>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</si>
  <si>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</si>
  <si>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</si>
  <si>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</si>
  <si>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</si>
  <si>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</si>
  <si>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</si>
  <si>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</si>
  <si>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</si>
  <si>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</si>
  <si>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</si>
  <si>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</si>
  <si>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</si>
  <si>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</si>
  <si>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</si>
  <si>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</si>
  <si>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</si>
  <si>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</si>
  <si>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</si>
  <si>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</si>
  <si>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</si>
  <si>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</si>
  <si>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</si>
  <si>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</si>
  <si>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</si>
  <si>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</si>
  <si>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</si>
  <si>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</si>
  <si>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</si>
  <si>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</si>
  <si>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</si>
  <si>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</si>
  <si>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</si>
  <si>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</si>
  <si>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</si>
  <si>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</si>
  <si>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</si>
  <si>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</si>
  <si>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</si>
  <si>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</si>
  <si>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</si>
  <si>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</si>
  <si>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</si>
  <si>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</si>
  <si>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</si>
  <si>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</si>
  <si>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</si>
  <si>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</si>
  <si>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</si>
  <si>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</si>
  <si>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</si>
  <si>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</si>
  <si>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</si>
  <si>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</si>
  <si>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</si>
  <si>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</si>
  <si>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</si>
  <si>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</si>
  <si>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</si>
  <si>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</si>
  <si>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</si>
  <si>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</si>
  <si>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</si>
  <si>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</si>
  <si>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</si>
  <si>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</si>
  <si>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</si>
  <si>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</si>
  <si>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</si>
  <si>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</si>
  <si>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</si>
  <si>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</si>
  <si>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</si>
  <si>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</si>
  <si>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</si>
  <si>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</si>
  <si>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</si>
  <si>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</si>
  <si>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</si>
  <si>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</si>
  <si>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</si>
  <si>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</si>
  <si>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</si>
  <si>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</si>
  <si>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</si>
  <si>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</si>
  <si>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</si>
  <si>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</si>
  <si>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</si>
  <si>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</si>
  <si>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</si>
  <si>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</si>
  <si>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</si>
  <si>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</si>
  <si>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</si>
  <si>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</si>
  <si>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</si>
  <si>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</si>
  <si>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</si>
  <si>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</si>
  <si>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</si>
  <si>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</si>
  <si>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</si>
  <si>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</si>
  <si>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</si>
  <si>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</si>
  <si>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</si>
  <si>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</si>
  <si>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</si>
  <si>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</si>
  <si>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</si>
  <si>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</si>
  <si>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</si>
  <si>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</si>
  <si>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</si>
  <si>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</si>
  <si>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</si>
  <si>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</si>
  <si>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</si>
  <si>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</si>
  <si>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</si>
  <si>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</si>
  <si>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</si>
  <si>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</si>
  <si>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</si>
  <si>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</si>
  <si>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</si>
  <si>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</si>
  <si>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</si>
  <si>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</si>
  <si>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</si>
  <si>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</si>
  <si>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</si>
  <si>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</si>
  <si>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</si>
  <si>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</si>
  <si>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</si>
  <si>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</si>
  <si>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</si>
  <si>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</si>
  <si>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</si>
  <si>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</si>
  <si>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</si>
  <si>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</si>
  <si>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</si>
  <si>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</si>
  <si>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</si>
  <si>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</si>
  <si>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</si>
  <si>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</si>
  <si>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</si>
  <si>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</si>
  <si>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</si>
  <si>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</si>
  <si>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</si>
  <si>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</si>
  <si>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</si>
  <si>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</si>
  <si>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</si>
  <si>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</si>
  <si>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</si>
  <si>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</si>
  <si>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</si>
  <si>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</si>
  <si>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</si>
  <si>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</si>
  <si>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</si>
  <si>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</si>
  <si>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</si>
  <si>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</si>
  <si>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</si>
  <si>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</si>
  <si>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</si>
  <si>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</si>
  <si>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</si>
  <si>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</si>
  <si>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</si>
  <si>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</si>
  <si>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</si>
  <si>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</si>
  <si>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</si>
  <si>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</si>
  <si>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</si>
  <si>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</si>
  <si>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</si>
  <si>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</si>
  <si>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</si>
  <si>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</si>
  <si>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</si>
  <si>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</si>
  <si>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</si>
  <si>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</si>
  <si>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</si>
  <si>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</si>
  <si>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</si>
  <si>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</si>
  <si>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</si>
  <si>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</si>
  <si>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</si>
  <si>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</si>
  <si>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</si>
  <si>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</si>
  <si>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</si>
  <si>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</si>
  <si>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</si>
  <si>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</si>
  <si>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</si>
  <si>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</si>
  <si>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</si>
  <si>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</si>
  <si>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</si>
  <si>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</si>
  <si>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</si>
  <si>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</si>
  <si>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</si>
  <si>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</si>
  <si>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</si>
  <si>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</si>
  <si>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</si>
  <si>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</si>
  <si>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</si>
  <si>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</si>
  <si>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</si>
  <si>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</si>
  <si>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</si>
  <si>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</si>
  <si>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</si>
  <si>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</si>
  <si>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</si>
  <si>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</si>
  <si>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</si>
  <si>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</si>
  <si>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</si>
  <si>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</si>
  <si>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</si>
  <si>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</si>
  <si>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</si>
  <si>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</si>
  <si>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</si>
  <si>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</si>
  <si>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</si>
  <si>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</si>
  <si>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</si>
  <si>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</si>
  <si>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</si>
  <si>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</si>
  <si>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</si>
  <si>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</si>
  <si>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</si>
  <si>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</si>
  <si>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</si>
  <si>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</si>
  <si>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</si>
  <si>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</si>
  <si>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</si>
  <si>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</si>
  <si>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</si>
  <si>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</si>
  <si>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</si>
  <si>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</si>
  <si>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</si>
  <si>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</si>
  <si>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</si>
  <si>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</si>
  <si>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</si>
  <si>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</si>
  <si>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</si>
  <si>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</si>
  <si>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</si>
  <si>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</si>
  <si>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</si>
  <si>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</si>
  <si>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</si>
  <si>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</si>
  <si>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</si>
  <si>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</si>
  <si>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</si>
  <si>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</si>
  <si>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</si>
  <si>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</si>
  <si>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</si>
  <si>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</si>
  <si>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</si>
  <si>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</si>
  <si>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</si>
  <si>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</si>
  <si>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</si>
  <si>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</si>
  <si>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</si>
  <si>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</si>
  <si>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</si>
  <si>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</si>
  <si>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</si>
  <si>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</si>
  <si>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</si>
  <si>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</si>
  <si>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</si>
  <si>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</si>
  <si>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</si>
  <si>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</si>
  <si>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</si>
  <si>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</si>
  <si>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</si>
  <si>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</si>
  <si>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</si>
  <si>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</si>
  <si>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</si>
  <si>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</si>
  <si>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</si>
  <si>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</si>
  <si>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</si>
  <si>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</si>
  <si>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</si>
  <si>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</si>
  <si>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</si>
  <si>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</si>
  <si>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</si>
  <si>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</si>
  <si>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</si>
  <si>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</si>
  <si>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</si>
  <si>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</si>
  <si>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</si>
  <si>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</si>
  <si>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</si>
  <si>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</si>
  <si>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</si>
  <si>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</si>
  <si>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</si>
  <si>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</si>
  <si>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</si>
  <si>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</si>
  <si>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</si>
  <si>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</si>
  <si>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</si>
  <si>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</si>
  <si>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</si>
  <si>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</si>
  <si>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</si>
  <si>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</si>
  <si>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</si>
  <si>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</si>
  <si>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</si>
  <si>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</si>
  <si>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</si>
  <si>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</si>
  <si>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</si>
  <si>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</si>
  <si>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</si>
  <si>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</si>
  <si>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</si>
  <si>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</si>
  <si>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</si>
  <si>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</si>
  <si>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</si>
  <si>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</si>
  <si>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</si>
  <si>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</si>
  <si>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</si>
  <si>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</si>
  <si>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</si>
  <si>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</si>
  <si>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</si>
  <si>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</si>
  <si>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</si>
  <si>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</si>
  <si>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</si>
  <si>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</si>
  <si>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</si>
  <si>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</si>
  <si>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</si>
  <si>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</si>
  <si>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</si>
  <si>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</si>
  <si>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</si>
  <si>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</si>
  <si>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</si>
  <si>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</si>
  <si>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</si>
  <si>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</si>
  <si>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</si>
  <si>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</si>
  <si>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</si>
  <si>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</si>
  <si>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</si>
  <si>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</si>
  <si>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</si>
  <si>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</si>
  <si>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</si>
  <si>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</si>
  <si>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</si>
  <si>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</si>
  <si>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</si>
  <si>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</si>
  <si>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</si>
  <si>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</si>
  <si>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</si>
  <si>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</si>
  <si>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</si>
  <si>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</si>
  <si>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</si>
  <si>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</si>
  <si>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</si>
  <si>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</si>
  <si>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</si>
  <si>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</si>
  <si>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</si>
  <si>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</si>
  <si>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</si>
  <si>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</si>
  <si>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</si>
  <si>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</si>
  <si>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</si>
  <si>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</si>
  <si>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</si>
  <si>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</si>
  <si>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</si>
  <si>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</si>
  <si>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</si>
  <si>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</si>
  <si>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</si>
  <si>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</si>
  <si>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</si>
  <si>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</si>
  <si>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</si>
  <si>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</si>
  <si>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</si>
  <si>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</si>
  <si>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</si>
  <si>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</si>
  <si>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</si>
  <si>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</si>
  <si>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</si>
  <si>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</si>
  <si>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</si>
  <si>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</si>
  <si>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</si>
  <si>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</si>
  <si>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</si>
  <si>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</si>
  <si>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</si>
  <si>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</si>
  <si>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</si>
  <si>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</si>
  <si>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</si>
  <si>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</si>
  <si>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</si>
  <si>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</si>
  <si>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</si>
  <si>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</si>
  <si>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</si>
  <si>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</si>
  <si>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</si>
  <si>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</si>
  <si>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</si>
  <si>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</si>
  <si>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</si>
  <si>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</si>
  <si>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</si>
  <si>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</si>
  <si>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</si>
  <si>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</si>
  <si>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</si>
  <si>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</si>
  <si>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</si>
  <si>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</si>
  <si>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</si>
  <si>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</si>
  <si>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</si>
  <si>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</si>
  <si>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</si>
  <si>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</si>
  <si>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</si>
  <si>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</si>
  <si>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</si>
  <si>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</si>
  <si>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</si>
  <si>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</si>
  <si>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</si>
  <si>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</si>
  <si>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</si>
  <si>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</si>
  <si>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</si>
  <si>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</si>
  <si>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</si>
  <si>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</si>
  <si>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</si>
  <si>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</si>
  <si>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</si>
  <si>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</si>
  <si>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</si>
  <si>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</si>
  <si>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</si>
  <si>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</si>
  <si>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</si>
  <si>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</si>
  <si>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</si>
  <si>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</si>
  <si>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</si>
  <si>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</si>
  <si>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</si>
  <si>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</si>
  <si>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</si>
  <si>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</si>
  <si>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</si>
  <si>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</si>
  <si>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</si>
  <si>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</si>
  <si>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</si>
  <si>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</si>
  <si>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</si>
  <si>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</si>
  <si>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</si>
  <si>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</si>
  <si>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</si>
  <si>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</si>
  <si>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</si>
  <si>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</si>
  <si>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</si>
  <si>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</si>
  <si>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</si>
  <si>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</si>
  <si>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</si>
  <si>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</si>
  <si>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</si>
  <si>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</si>
  <si>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</si>
  <si>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</si>
  <si>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</si>
  <si>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</si>
  <si>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</si>
  <si>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</si>
  <si>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</si>
  <si>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</si>
  <si>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</si>
  <si>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</si>
  <si>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</si>
  <si>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</si>
  <si>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</si>
  <si>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</si>
  <si>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</si>
  <si>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</si>
  <si>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</si>
  <si>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</si>
  <si>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</si>
  <si>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</si>
  <si>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</si>
  <si>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</si>
  <si>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</si>
  <si>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</si>
  <si>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</si>
  <si>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</si>
  <si>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</si>
  <si>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</si>
  <si>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</si>
  <si>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</si>
  <si>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</si>
  <si>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</si>
  <si>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</si>
  <si>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</si>
  <si>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</si>
  <si>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</si>
  <si>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</si>
  <si>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</si>
  <si>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</si>
  <si>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</si>
  <si>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</si>
  <si>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</si>
  <si>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</si>
  <si>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</si>
  <si>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</si>
  <si>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</si>
  <si>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</si>
  <si>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</si>
  <si>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</si>
  <si>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</si>
  <si>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</si>
  <si>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</si>
  <si>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</si>
  <si>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</si>
  <si>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</si>
  <si>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</si>
  <si>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</si>
  <si>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</si>
  <si>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</si>
  <si>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</si>
  <si>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</si>
  <si>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</si>
  <si>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</si>
  <si>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</si>
  <si>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</si>
  <si>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</si>
  <si>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</si>
  <si>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</si>
  <si>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</si>
  <si>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</si>
  <si>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</si>
  <si>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</si>
  <si>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</si>
  <si>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</si>
  <si>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</si>
  <si>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</si>
  <si>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</si>
  <si>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</si>
  <si>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</si>
  <si>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</si>
  <si>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</si>
  <si>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</si>
  <si>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</si>
  <si>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</si>
  <si>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</si>
  <si>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</si>
  <si>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</si>
  <si>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</si>
  <si>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</si>
  <si>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</si>
  <si>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</si>
  <si>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</si>
  <si>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</si>
  <si>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</si>
  <si>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</si>
  <si>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</si>
  <si>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</si>
  <si>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</si>
  <si>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</si>
  <si>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</si>
  <si>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</si>
  <si>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</si>
  <si>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</si>
  <si>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</si>
  <si>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</si>
  <si>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</si>
  <si>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</si>
  <si>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</si>
  <si>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</si>
  <si>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</si>
  <si>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</si>
  <si>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</si>
  <si>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</si>
  <si>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</si>
  <si>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</si>
  <si>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</si>
  <si>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</si>
  <si>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</si>
  <si>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</si>
  <si>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</si>
  <si>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</si>
  <si>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</si>
  <si>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</si>
  <si>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</si>
  <si>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</si>
  <si>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</si>
  <si>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</si>
  <si>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</si>
  <si>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</si>
  <si>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</si>
  <si>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</si>
  <si>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</si>
  <si>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</si>
  <si>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</si>
  <si>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</si>
  <si>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</si>
  <si>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</si>
  <si>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</si>
  <si>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</si>
  <si>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</si>
  <si>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</si>
  <si>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</si>
  <si>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</si>
  <si>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</si>
  <si>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</si>
  <si>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</si>
  <si>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</si>
  <si>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</si>
  <si>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</si>
  <si>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</si>
  <si>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</si>
  <si>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</si>
  <si>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</si>
  <si>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</si>
  <si>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</si>
  <si>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</si>
  <si>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</si>
  <si>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</si>
  <si>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</si>
  <si>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</si>
  <si>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</si>
  <si>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</si>
  <si>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</si>
  <si>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</si>
  <si>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</si>
  <si>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</si>
  <si>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</si>
  <si>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</si>
  <si>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</si>
  <si>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</si>
  <si>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</si>
  <si>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</si>
  <si>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</si>
  <si>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</si>
  <si>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</si>
  <si>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</si>
  <si>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</si>
  <si>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</si>
  <si>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</si>
  <si>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</si>
  <si>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</si>
  <si>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</si>
  <si>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</si>
  <si>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</si>
  <si>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</si>
  <si>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</si>
  <si>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</si>
  <si>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</si>
  <si>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</si>
  <si>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</si>
  <si>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</si>
  <si>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</si>
  <si>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</si>
  <si>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</si>
  <si>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</si>
  <si>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</si>
  <si>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</si>
  <si>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</si>
  <si>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</si>
  <si>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</si>
  <si>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</si>
  <si>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</si>
  <si>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</si>
  <si>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</si>
  <si>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</si>
  <si>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</si>
  <si>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</si>
  <si>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</si>
  <si>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</si>
  <si>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</si>
  <si>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</si>
  <si>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</si>
  <si>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</si>
  <si>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</si>
  <si>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</si>
  <si>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</si>
  <si>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</si>
  <si>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</si>
  <si>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</si>
  <si>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</si>
  <si>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</si>
  <si>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</si>
  <si>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</si>
  <si>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</si>
  <si>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</si>
  <si>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</si>
  <si>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</si>
  <si>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</si>
  <si>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</si>
  <si>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</si>
  <si>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</si>
  <si>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</si>
  <si>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</si>
  <si>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</si>
  <si>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</si>
  <si>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</si>
  <si>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</si>
  <si>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</si>
  <si>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</si>
  <si>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</si>
  <si>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</si>
  <si>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</si>
  <si>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</si>
  <si>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</si>
  <si>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</si>
  <si>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</si>
  <si>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</si>
  <si>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</si>
  <si>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</si>
  <si>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</si>
  <si>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</si>
  <si>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</si>
  <si>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</si>
  <si>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</si>
  <si>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</si>
  <si>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</si>
  <si>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</si>
  <si>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</si>
  <si>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</si>
  <si>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</si>
  <si>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</si>
  <si>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</si>
  <si>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</si>
  <si>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</si>
  <si>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</si>
  <si>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</si>
  <si>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</si>
  <si>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</si>
  <si>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</si>
  <si>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</si>
  <si>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</si>
  <si>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</si>
  <si>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</si>
  <si>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</si>
  <si>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</si>
  <si>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</si>
  <si>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</si>
  <si>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</si>
  <si>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</si>
  <si>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</si>
  <si>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</si>
  <si>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</si>
  <si>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</si>
  <si>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</si>
  <si>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</si>
  <si>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</si>
  <si>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</si>
  <si>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</si>
  <si>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</si>
  <si>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</si>
  <si>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</si>
  <si>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</si>
  <si>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</si>
  <si>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</si>
  <si>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</si>
  <si>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</si>
  <si>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</si>
  <si>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</si>
  <si>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</si>
  <si>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</si>
  <si>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</si>
  <si>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</si>
  <si>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</si>
  <si>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</si>
  <si>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</si>
  <si>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</si>
  <si>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</si>
  <si>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</si>
  <si>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</si>
  <si>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</si>
  <si>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</si>
  <si>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</si>
  <si>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</si>
  <si>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</si>
  <si>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</si>
  <si>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</si>
  <si>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</si>
  <si>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</si>
  <si>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</si>
  <si>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</si>
  <si>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</si>
  <si>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</si>
  <si>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</si>
  <si>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</si>
  <si>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</si>
  <si>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</si>
  <si>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</si>
  <si>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</si>
  <si>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</si>
  <si>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</si>
  <si>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</si>
  <si>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</si>
  <si>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</si>
  <si>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</si>
  <si>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</si>
  <si>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</si>
  <si>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</si>
  <si>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</si>
  <si>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</si>
  <si>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</si>
  <si>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</si>
  <si>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</si>
  <si>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</si>
  <si>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</si>
  <si>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</si>
  <si>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</si>
  <si>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</si>
  <si>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</si>
  <si>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</si>
  <si>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</si>
  <si>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</si>
  <si>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</si>
  <si>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</si>
  <si>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</si>
  <si>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</si>
  <si>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</si>
  <si>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</si>
  <si>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</si>
  <si>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</si>
  <si>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</si>
  <si>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</si>
  <si>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</si>
  <si>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</si>
  <si>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</si>
  <si>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</si>
  <si>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</si>
  <si>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</si>
  <si>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</si>
  <si>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</si>
  <si>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</si>
  <si>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</si>
  <si>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</si>
  <si>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</si>
  <si>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</si>
  <si>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</si>
  <si>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</si>
  <si>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</si>
  <si>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</si>
  <si>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</si>
  <si>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</si>
  <si>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</si>
  <si>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</si>
  <si>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</si>
  <si>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</si>
  <si>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</si>
  <si>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</si>
  <si>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</si>
  <si>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</si>
  <si>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</si>
  <si>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</si>
  <si>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</si>
  <si>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</si>
  <si>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</si>
  <si>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</si>
  <si>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</si>
  <si>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</si>
  <si>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</si>
  <si>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</si>
  <si>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</si>
  <si>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</si>
  <si>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</si>
  <si>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</si>
  <si>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</si>
  <si>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</si>
  <si>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</si>
  <si>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</si>
  <si>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</si>
  <si>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</si>
  <si>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</si>
  <si>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</si>
  <si>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</si>
  <si>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</si>
  <si>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</si>
  <si>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</si>
  <si>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</si>
  <si>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</si>
  <si>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</si>
  <si>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</si>
  <si>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</si>
  <si>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</si>
  <si>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</si>
  <si>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</si>
  <si>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</si>
  <si>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</si>
  <si>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</si>
  <si>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</si>
  <si>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</si>
  <si>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</si>
  <si>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</si>
  <si>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</si>
  <si>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</si>
  <si>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</si>
  <si>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</si>
  <si>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</si>
  <si>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</si>
  <si>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</si>
  <si>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</si>
  <si>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</si>
  <si>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</si>
  <si>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</si>
  <si>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</si>
  <si>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</si>
  <si>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</si>
  <si>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</si>
  <si>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</si>
  <si>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</si>
  <si>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</si>
  <si>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</si>
  <si>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</si>
  <si>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</si>
  <si>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</si>
  <si>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</si>
  <si>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</si>
  <si>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</si>
  <si>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</si>
  <si>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</si>
  <si>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</si>
  <si>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</si>
  <si>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</si>
  <si>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</si>
  <si>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</si>
  <si>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</si>
  <si>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</si>
  <si>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</si>
  <si>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</si>
  <si>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</si>
  <si>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</si>
  <si>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</si>
  <si>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</si>
  <si>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</si>
  <si>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</si>
  <si>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</si>
  <si>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</si>
  <si>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</si>
  <si>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</si>
  <si>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</si>
  <si>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</si>
  <si>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</si>
  <si>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</si>
  <si>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</si>
  <si>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</si>
  <si>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</si>
  <si>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</si>
  <si>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</si>
  <si>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</si>
  <si>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</si>
  <si>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</si>
  <si>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</si>
  <si>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</si>
  <si>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</si>
  <si>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</si>
  <si>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</si>
  <si>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</si>
  <si>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</si>
  <si>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</si>
  <si>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</si>
  <si>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</si>
  <si>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</si>
  <si>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</si>
  <si>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</si>
  <si>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</si>
  <si>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</si>
  <si>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</si>
  <si>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</si>
  <si>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</si>
  <si>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</si>
  <si>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</si>
  <si>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</si>
  <si>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</si>
  <si>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</si>
  <si>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</si>
  <si>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</si>
  <si>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</si>
  <si>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</si>
  <si>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</si>
  <si>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</si>
  <si>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</si>
  <si>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</si>
  <si>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</si>
  <si>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</si>
  <si>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</si>
  <si>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</si>
  <si>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</si>
  <si>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</si>
  <si>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</si>
  <si>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</si>
  <si>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</si>
  <si>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</si>
  <si>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</si>
  <si>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</si>
  <si>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</si>
  <si>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</si>
  <si>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</si>
  <si>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</si>
  <si>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</si>
  <si>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</si>
  <si>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</si>
  <si>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</si>
  <si>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</si>
  <si>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</si>
  <si>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</si>
  <si>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</si>
  <si>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</si>
  <si>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</si>
  <si>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</si>
  <si>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</si>
  <si>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</si>
  <si>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</si>
  <si>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</si>
  <si>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</si>
  <si>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</si>
  <si>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</si>
  <si>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</si>
  <si>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</si>
  <si>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</si>
  <si>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</si>
  <si>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</si>
  <si>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</si>
  <si>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</si>
  <si>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</si>
  <si>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</si>
  <si>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</si>
  <si>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</si>
  <si>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</si>
  <si>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</si>
  <si>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</si>
  <si>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</si>
  <si>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</si>
  <si>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</si>
  <si>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</si>
  <si>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</si>
  <si>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</si>
  <si>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</si>
  <si>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</si>
  <si>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</si>
  <si>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</si>
  <si>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</si>
  <si>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</si>
  <si>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</si>
  <si>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</si>
  <si>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</si>
  <si>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</si>
  <si>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</si>
  <si>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</si>
  <si>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</si>
  <si>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</si>
  <si>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</si>
  <si>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</si>
  <si>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</si>
  <si>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</si>
  <si>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</si>
  <si>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</si>
  <si>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</si>
  <si>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</si>
  <si>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</si>
  <si>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</si>
  <si>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</si>
  <si>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</si>
  <si>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</si>
  <si>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</si>
  <si>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</si>
  <si>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</si>
  <si>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</si>
  <si>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</si>
  <si>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</si>
  <si>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</si>
  <si>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</si>
  <si>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</si>
  <si>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</si>
  <si>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</si>
  <si>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</si>
  <si>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</si>
  <si>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</si>
  <si>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</si>
  <si>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</si>
  <si>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</si>
  <si>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</si>
  <si>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</si>
  <si>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</si>
  <si>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</si>
  <si>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</si>
  <si>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</si>
  <si>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</si>
  <si>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</si>
  <si>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</si>
  <si>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</si>
  <si>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</si>
  <si>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</si>
  <si>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</si>
  <si>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</si>
  <si>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</si>
  <si>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</si>
  <si>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</si>
  <si>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</si>
  <si>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</si>
  <si>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</si>
  <si>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</si>
  <si>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</si>
  <si>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</si>
  <si>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</si>
  <si>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</si>
  <si>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</si>
  <si>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</si>
  <si>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</si>
  <si>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</si>
  <si>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</si>
  <si>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</si>
  <si>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</si>
  <si>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</si>
  <si>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</si>
  <si>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</si>
  <si>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</si>
  <si>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</si>
  <si>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</si>
  <si>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</si>
  <si>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</si>
  <si>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</si>
  <si>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</si>
  <si>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</si>
  <si>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</si>
  <si>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</si>
  <si>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</si>
  <si>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</si>
  <si>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</si>
  <si>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</si>
  <si>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</si>
  <si>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</si>
  <si>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</si>
  <si>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</si>
  <si>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</si>
  <si>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</si>
  <si>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</si>
  <si>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</si>
  <si>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</si>
  <si>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</si>
  <si>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</si>
  <si>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</si>
  <si>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</si>
  <si>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</si>
  <si>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</si>
  <si>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</si>
  <si>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</si>
  <si>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</si>
  <si>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</si>
  <si>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</si>
  <si>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</si>
  <si>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</si>
  <si>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</si>
  <si>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</si>
  <si>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</si>
  <si>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</si>
  <si>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</si>
  <si>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</si>
  <si>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</si>
  <si>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</si>
  <si>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</si>
  <si>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</si>
  <si>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</si>
  <si>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</si>
  <si>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</si>
  <si>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</si>
  <si>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</si>
  <si>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</si>
  <si>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</si>
  <si>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</si>
  <si>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</si>
  <si>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</si>
  <si>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</si>
  <si>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</si>
  <si>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</si>
  <si>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</si>
  <si>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</si>
  <si>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</si>
  <si>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</si>
  <si>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</si>
  <si>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</si>
  <si>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</si>
  <si>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</si>
  <si>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</si>
  <si>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</si>
  <si>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</si>
  <si>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</si>
  <si>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</si>
  <si>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</si>
  <si>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</si>
  <si>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</si>
  <si>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</si>
  <si>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</si>
  <si>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</si>
  <si>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</si>
  <si>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</si>
  <si>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</si>
  <si>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</si>
  <si>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</si>
  <si>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</si>
  <si>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</si>
  <si>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</si>
  <si>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</si>
  <si>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</si>
  <si>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</si>
  <si>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</si>
  <si>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</si>
  <si>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</si>
  <si>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</si>
  <si>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</si>
  <si>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</si>
  <si>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</si>
  <si>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</si>
  <si>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</si>
  <si>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</si>
  <si>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</si>
  <si>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</si>
  <si>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</si>
  <si>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</si>
  <si>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</si>
  <si>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</si>
  <si>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</si>
  <si>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</si>
  <si>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</si>
  <si>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</si>
  <si>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</si>
  <si>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</si>
  <si>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</si>
  <si>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</si>
  <si>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</si>
  <si>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</si>
  <si>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</si>
  <si>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</si>
  <si>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</si>
  <si>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</si>
  <si>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</si>
  <si>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</si>
  <si>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</si>
  <si>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</si>
  <si>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</si>
  <si>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</si>
  <si>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</si>
  <si>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</si>
  <si>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</si>
  <si>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</si>
  <si>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</si>
  <si>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</si>
  <si>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</si>
  <si>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</si>
  <si>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</si>
  <si>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</si>
  <si>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</si>
  <si>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</si>
  <si>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</si>
  <si>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</si>
  <si>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</si>
  <si>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</si>
  <si>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</si>
  <si>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</si>
  <si>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</si>
  <si>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</si>
  <si>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</si>
  <si>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</si>
  <si>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</si>
  <si>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</si>
  <si>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</si>
  <si>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</si>
  <si>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</si>
  <si>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</si>
  <si>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</si>
  <si>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</si>
  <si>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</si>
  <si>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</si>
  <si>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</si>
  <si>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</si>
  <si>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</si>
  <si>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</si>
  <si>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</si>
  <si>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</si>
  <si>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</si>
  <si>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</si>
  <si>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</si>
  <si>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</si>
  <si>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</si>
  <si>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</si>
  <si>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</si>
  <si>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</si>
  <si>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</si>
  <si>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</si>
  <si>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</si>
  <si>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</si>
  <si>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</si>
  <si>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</si>
  <si>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</si>
  <si>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</si>
  <si>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</si>
  <si>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</si>
  <si>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</si>
  <si>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</si>
  <si>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</si>
  <si>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</si>
  <si>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</si>
  <si>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</si>
  <si>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</si>
  <si>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</si>
  <si>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</si>
  <si>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</si>
  <si>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</si>
  <si>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</si>
  <si>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</si>
  <si>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</si>
  <si>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</si>
  <si>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</si>
  <si>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</si>
  <si>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</si>
  <si>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</si>
  <si>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</si>
  <si>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</si>
  <si>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</si>
  <si>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</si>
  <si>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</si>
  <si>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</si>
  <si>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</si>
  <si>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</si>
  <si>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</si>
  <si>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</si>
  <si>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</si>
  <si>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</si>
  <si>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</si>
  <si>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</si>
  <si>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</si>
  <si>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</si>
  <si>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</si>
  <si>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</si>
  <si>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</si>
  <si>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</si>
  <si>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</si>
  <si>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</si>
  <si>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</si>
  <si>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</si>
  <si>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</si>
  <si>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</si>
  <si>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</si>
  <si>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</si>
  <si>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</si>
  <si>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</si>
  <si>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</si>
  <si>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</si>
  <si>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</si>
  <si>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</si>
  <si>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</si>
  <si>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</si>
  <si>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</si>
  <si>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</si>
  <si>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</si>
  <si>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</si>
  <si>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</si>
  <si>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</si>
  <si>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</si>
  <si>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</si>
  <si>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</si>
  <si>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</si>
  <si>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</si>
  <si>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</si>
  <si>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</si>
  <si>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</si>
  <si>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</si>
  <si>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</si>
  <si>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</si>
  <si>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</si>
  <si>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</si>
  <si>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</si>
  <si>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</si>
  <si>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</si>
  <si>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</si>
  <si>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</si>
  <si>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</si>
  <si>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</si>
  <si>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</si>
  <si>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</si>
  <si>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</si>
  <si>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</si>
  <si>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</si>
  <si>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</si>
  <si>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</si>
  <si>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</si>
  <si>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</si>
  <si>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</si>
  <si>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</si>
  <si>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</si>
  <si>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</si>
  <si>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</si>
  <si>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</si>
  <si>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</si>
  <si>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</si>
  <si>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</si>
  <si>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</si>
  <si>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</si>
  <si>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</si>
  <si>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</si>
  <si>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</si>
  <si>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</si>
  <si>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</si>
  <si>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</si>
  <si>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</si>
  <si>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</si>
  <si>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</si>
  <si>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</si>
  <si>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</si>
  <si>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</si>
  <si>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</si>
  <si>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</si>
  <si>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</si>
  <si>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</si>
  <si>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</si>
  <si>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</si>
  <si>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</si>
  <si>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</si>
  <si>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</si>
  <si>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</si>
  <si>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</si>
  <si>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</si>
  <si>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</si>
  <si>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</si>
  <si>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</si>
  <si>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</si>
  <si>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</si>
  <si>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</si>
  <si>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</si>
  <si>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</si>
  <si>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</si>
  <si>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</si>
  <si>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</si>
  <si>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</si>
  <si>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</si>
  <si>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</si>
  <si>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</si>
  <si>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</si>
  <si>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</si>
  <si>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</si>
  <si>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</si>
  <si>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</si>
  <si>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</si>
  <si>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</si>
  <si>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</si>
  <si>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</si>
  <si>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</si>
  <si>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</si>
  <si>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</si>
  <si>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</si>
  <si>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</si>
  <si>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</si>
  <si>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</si>
  <si>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</si>
  <si>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</si>
  <si>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</si>
  <si>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</si>
  <si>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</si>
  <si>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</si>
  <si>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</si>
  <si>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</si>
  <si>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</si>
  <si>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</si>
  <si>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</si>
  <si>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</si>
  <si>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</si>
  <si>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</si>
  <si>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</si>
  <si>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</si>
  <si>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</si>
  <si>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</si>
  <si>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</si>
  <si>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</si>
  <si>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</si>
  <si>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</si>
  <si>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</si>
  <si>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</si>
  <si>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</si>
  <si>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</si>
  <si>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</si>
  <si>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</si>
  <si>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</si>
  <si>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</si>
  <si>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</si>
  <si>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</si>
  <si>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</si>
  <si>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</si>
  <si>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</si>
  <si>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</si>
  <si>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</si>
  <si>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</si>
  <si>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</si>
  <si>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</si>
  <si>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</si>
  <si>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</si>
  <si>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</si>
  <si>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</si>
  <si>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</si>
  <si>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</si>
  <si>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</si>
  <si>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</si>
  <si>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</si>
  <si>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</si>
  <si>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</si>
  <si>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</si>
  <si>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</si>
  <si>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</si>
  <si>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</si>
  <si>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</si>
  <si>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</si>
  <si>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</si>
  <si>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</si>
  <si>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</si>
  <si>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</si>
  <si>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</si>
  <si>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</si>
  <si>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</si>
  <si>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</si>
  <si>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</si>
  <si>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</si>
  <si>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</si>
  <si>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</si>
  <si>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</si>
  <si>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</si>
  <si>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</si>
  <si>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</si>
  <si>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</si>
  <si>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</si>
  <si>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</si>
  <si>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</si>
  <si>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</si>
  <si>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</si>
  <si>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</si>
  <si>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</si>
  <si>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</si>
  <si>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</si>
  <si>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</si>
  <si>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</si>
  <si>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</si>
  <si>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</si>
  <si>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</si>
  <si>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</si>
  <si>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</si>
  <si>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</si>
  <si>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</si>
  <si>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</si>
  <si>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</si>
  <si>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</si>
  <si>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</si>
  <si>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</si>
  <si>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</si>
  <si>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</si>
  <si>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</si>
  <si>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</si>
  <si>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</si>
  <si>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</si>
  <si>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</si>
  <si>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</si>
  <si>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</si>
  <si>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</si>
  <si>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</si>
  <si>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</si>
  <si>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</si>
  <si>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</si>
  <si>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</si>
  <si>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</si>
  <si>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</si>
  <si>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</si>
  <si>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</si>
  <si>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</si>
  <si>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</si>
  <si>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</si>
  <si>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</si>
  <si>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</si>
  <si>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</si>
  <si>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</si>
  <si>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</si>
  <si>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</si>
  <si>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</si>
  <si>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</si>
  <si>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</si>
  <si>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</si>
  <si>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</si>
  <si>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</si>
  <si>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</si>
  <si>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</si>
  <si>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</si>
  <si>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</si>
  <si>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</si>
  <si>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</si>
  <si>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</si>
  <si>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</si>
  <si>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</si>
  <si>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</si>
  <si>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</si>
  <si>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</si>
  <si>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</si>
  <si>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</si>
  <si>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</si>
  <si>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</si>
  <si>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</si>
  <si>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</si>
  <si>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</si>
  <si>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</si>
  <si>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</si>
  <si>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</si>
  <si>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</si>
  <si>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</si>
  <si>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</si>
  <si>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</si>
  <si>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</si>
  <si>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</si>
  <si>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</si>
  <si>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</si>
  <si>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</si>
  <si>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</si>
  <si>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</si>
  <si>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</si>
  <si>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</si>
  <si>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</si>
  <si>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</si>
  <si>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</si>
  <si>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</si>
  <si>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</si>
  <si>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</si>
  <si>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</si>
  <si>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</si>
  <si>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</si>
  <si>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</si>
  <si>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</si>
  <si>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</si>
  <si>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</si>
  <si>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</si>
  <si>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</si>
  <si>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</si>
  <si>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</si>
  <si>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</si>
  <si>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</si>
  <si>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</si>
  <si>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</si>
  <si>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</si>
  <si>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</si>
  <si>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</si>
  <si>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</si>
  <si>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</si>
  <si>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</si>
  <si>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</si>
  <si>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</si>
  <si>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</si>
  <si>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</si>
  <si>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</si>
  <si>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</si>
  <si>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</si>
  <si>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</si>
  <si>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</si>
  <si>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</si>
  <si>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</si>
  <si>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</si>
  <si>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</si>
  <si>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</si>
  <si>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</si>
  <si>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</si>
  <si>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</si>
  <si>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</si>
  <si>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</si>
  <si>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</si>
  <si>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</si>
  <si>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</si>
  <si>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</si>
  <si>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</si>
  <si>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</si>
  <si>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</si>
  <si>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</si>
  <si>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</si>
  <si>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</si>
  <si>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</si>
  <si>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</si>
  <si>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</si>
  <si>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</si>
  <si>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</si>
  <si>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</si>
  <si>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</si>
  <si>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</si>
  <si>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</si>
  <si>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</si>
  <si>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</si>
  <si>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</si>
  <si>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</si>
  <si>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</si>
  <si>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</si>
  <si>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</si>
  <si>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</si>
  <si>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</si>
  <si>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</si>
  <si>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</si>
  <si>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</si>
  <si>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</si>
  <si>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</si>
  <si>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</si>
  <si>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</si>
  <si>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</si>
  <si>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</si>
  <si>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</si>
  <si>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</si>
  <si>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</si>
  <si>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</si>
  <si>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</si>
  <si>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</si>
  <si>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</si>
  <si>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</si>
  <si>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</si>
  <si>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</si>
  <si>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</si>
  <si>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</si>
  <si>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</si>
  <si>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</si>
  <si>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</si>
  <si>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</si>
  <si>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</si>
  <si>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</si>
  <si>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</si>
  <si>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</si>
  <si>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</si>
  <si>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</si>
  <si>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</si>
  <si>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</si>
  <si>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</si>
  <si>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</si>
  <si>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</si>
  <si>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</si>
  <si>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</si>
  <si>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</si>
  <si>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</si>
  <si>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</si>
  <si>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</si>
  <si>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</si>
  <si>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</si>
  <si>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</si>
  <si>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</si>
  <si>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</si>
  <si>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</si>
  <si>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</si>
  <si>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</si>
  <si>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</si>
  <si>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</si>
  <si>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</si>
  <si>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</si>
  <si>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</si>
  <si>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</si>
  <si>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</si>
  <si>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</si>
  <si>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</si>
  <si>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</si>
  <si>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</si>
  <si>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</si>
  <si>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</si>
  <si>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</si>
  <si>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</si>
  <si>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</si>
  <si>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</si>
  <si>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</si>
  <si>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</si>
  <si>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</si>
  <si>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</si>
  <si>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</si>
  <si>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</si>
  <si>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</si>
  <si>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</si>
  <si>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</si>
  <si>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</si>
  <si>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</si>
  <si>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</si>
  <si>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</si>
  <si>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</si>
  <si>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</si>
  <si>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</si>
  <si>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</si>
  <si>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</si>
  <si>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</si>
  <si>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</si>
  <si>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</si>
  <si>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</si>
  <si>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</si>
  <si>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</si>
  <si>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</si>
  <si>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</si>
  <si>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</si>
  <si>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</si>
  <si>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</si>
  <si>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</si>
  <si>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</si>
  <si>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</si>
  <si>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</si>
  <si>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</si>
  <si>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</si>
  <si>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</si>
  <si>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</si>
  <si>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</si>
  <si>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</si>
  <si>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</si>
  <si>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</si>
  <si>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</si>
  <si>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</si>
  <si>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</si>
  <si>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</si>
  <si>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</si>
  <si>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</si>
  <si>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</si>
  <si>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</si>
  <si>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</si>
  <si>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</si>
  <si>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</si>
  <si>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</si>
  <si>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</si>
  <si>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</si>
  <si>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</si>
  <si>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</si>
  <si>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</si>
  <si>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</si>
  <si>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</si>
  <si>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</si>
  <si>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</si>
  <si>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</si>
  <si>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</si>
  <si>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</si>
  <si>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</si>
  <si>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</si>
  <si>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</si>
  <si>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</si>
  <si>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</si>
  <si>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</si>
  <si>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</si>
  <si>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</si>
  <si>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</si>
  <si>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</si>
  <si>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</si>
  <si>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</si>
  <si>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</si>
  <si>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</si>
  <si>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</si>
  <si>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</si>
  <si>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</si>
  <si>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</si>
  <si>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</si>
  <si>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</si>
  <si>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</si>
  <si>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</si>
  <si>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</si>
  <si>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</si>
  <si>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</si>
  <si>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</si>
  <si>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</si>
  <si>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</si>
  <si>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</si>
  <si>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</si>
  <si>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</si>
  <si>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</si>
  <si>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</si>
  <si>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</si>
  <si>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</si>
  <si>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</si>
  <si>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</si>
  <si>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</si>
  <si>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</si>
  <si>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</si>
  <si>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</si>
  <si>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</si>
  <si>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</si>
  <si>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</si>
  <si>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</si>
  <si>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</si>
  <si>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</si>
  <si>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</si>
  <si>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</si>
  <si>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</si>
  <si>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</si>
  <si>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</si>
  <si>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</si>
  <si>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</si>
  <si>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</si>
  <si>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</si>
  <si>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</si>
  <si>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</si>
  <si>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</si>
  <si>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</si>
  <si>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</si>
  <si>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</si>
  <si>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</si>
  <si>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</si>
  <si>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</si>
  <si>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</si>
  <si>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</si>
  <si>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</si>
  <si>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</si>
  <si>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</si>
  <si>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</si>
  <si>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</si>
  <si>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</si>
  <si>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</si>
  <si>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</si>
  <si>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</si>
  <si>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</si>
  <si>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</si>
  <si>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</si>
  <si>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</si>
  <si>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</si>
  <si>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</si>
  <si>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</si>
  <si>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</si>
  <si>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</si>
  <si>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</si>
  <si>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</si>
  <si>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</si>
  <si>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</si>
  <si>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</si>
  <si>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</si>
  <si>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</si>
  <si>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</si>
  <si>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</si>
  <si>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</si>
  <si>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</si>
  <si>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</si>
  <si>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</si>
  <si>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</si>
  <si>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</si>
  <si>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</si>
  <si>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</si>
  <si>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</si>
  <si>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</si>
  <si>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</si>
  <si>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</si>
  <si>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</si>
  <si>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</si>
  <si>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</si>
  <si>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</si>
  <si>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</si>
  <si>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</si>
  <si>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</si>
  <si>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</si>
  <si>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</si>
  <si>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</si>
  <si>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</si>
  <si>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</si>
  <si>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</si>
  <si>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</si>
  <si>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</si>
  <si>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</si>
  <si>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</si>
  <si>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</si>
  <si>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</si>
  <si>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</si>
  <si>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</si>
  <si>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</si>
  <si>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</si>
  <si>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</si>
  <si>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</si>
  <si>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</si>
  <si>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</si>
  <si>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</si>
  <si>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</si>
  <si>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</si>
  <si>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</si>
  <si>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</si>
  <si>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</si>
  <si>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</si>
  <si>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</si>
  <si>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</si>
  <si>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</si>
  <si>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</si>
  <si>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</si>
  <si>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</si>
  <si>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</si>
  <si>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</si>
  <si>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</si>
  <si>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</si>
  <si>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</si>
  <si>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</si>
  <si>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</si>
  <si>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</si>
  <si>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</si>
  <si>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</si>
  <si>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</si>
  <si>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</si>
  <si>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</si>
  <si>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</si>
  <si>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</si>
  <si>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</si>
  <si>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</si>
  <si>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</si>
  <si>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</si>
  <si>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</si>
  <si>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</si>
  <si>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</si>
  <si>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</si>
  <si>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</si>
  <si>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</si>
  <si>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</si>
  <si>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</si>
  <si>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</si>
  <si>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</si>
  <si>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</si>
  <si>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</si>
  <si>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</si>
  <si>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</si>
  <si>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</si>
  <si>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</si>
  <si>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</si>
  <si>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</si>
  <si>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</si>
  <si>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</si>
  <si>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</si>
  <si>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</si>
  <si>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</si>
  <si>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</si>
  <si>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</si>
  <si>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</si>
  <si>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</si>
  <si>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</si>
  <si>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</si>
  <si>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</si>
  <si>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</si>
  <si>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</si>
  <si>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</si>
  <si>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</si>
  <si>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</si>
  <si>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</si>
  <si>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</si>
  <si>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</si>
  <si>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</si>
  <si>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</si>
  <si>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</si>
  <si>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</si>
  <si>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</si>
  <si>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</si>
  <si>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</si>
  <si>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</si>
  <si>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</si>
  <si>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</si>
  <si>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</si>
  <si>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</si>
  <si>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</si>
  <si>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</si>
  <si>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</si>
  <si>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</si>
  <si>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</si>
  <si>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</si>
  <si>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</si>
  <si>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</si>
  <si>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</si>
  <si>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</si>
  <si>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</si>
  <si>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</si>
  <si>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</si>
  <si>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</si>
  <si>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</si>
  <si>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</si>
  <si>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</si>
  <si>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</si>
  <si>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</si>
  <si>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</si>
  <si>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</si>
  <si>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</si>
  <si>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</si>
  <si>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</si>
  <si>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</si>
  <si>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</si>
  <si>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</si>
  <si>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</si>
  <si>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</si>
  <si>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</si>
  <si>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</si>
  <si>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</si>
  <si>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</si>
  <si>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</si>
  <si>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</si>
  <si>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</si>
  <si>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</si>
  <si>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</si>
  <si>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</si>
  <si>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</si>
  <si>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</si>
  <si>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</si>
  <si>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</si>
  <si>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</si>
  <si>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</si>
  <si>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</si>
  <si>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</si>
  <si>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</si>
  <si>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</si>
  <si>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</si>
  <si>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</si>
  <si>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</si>
  <si>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</si>
  <si>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</si>
  <si>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</si>
  <si>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</si>
  <si>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</si>
  <si>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</si>
  <si>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</si>
  <si>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</si>
  <si>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</si>
  <si>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</si>
  <si>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</si>
  <si>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</si>
  <si>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</si>
  <si>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</si>
  <si>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</si>
  <si>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</si>
  <si>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</si>
  <si>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</si>
  <si>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</si>
  <si>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</si>
  <si>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</si>
  <si>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</si>
  <si>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</si>
  <si>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</si>
  <si>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</si>
  <si>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</si>
  <si>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</si>
  <si>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</si>
  <si>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</si>
  <si>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</si>
  <si>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</si>
  <si>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</si>
  <si>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</si>
  <si>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</si>
  <si>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</si>
  <si>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</si>
  <si>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</si>
  <si>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</si>
  <si>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</si>
  <si>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</si>
  <si>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</si>
  <si>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</si>
  <si>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</si>
  <si>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</si>
  <si>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</si>
  <si>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</si>
  <si>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</si>
  <si>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</si>
  <si>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</si>
  <si>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</si>
  <si>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</si>
  <si>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</si>
  <si>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</si>
  <si>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</si>
  <si>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</si>
  <si>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</si>
  <si>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</si>
  <si>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</si>
  <si>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</si>
  <si>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</si>
  <si>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</si>
  <si>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</si>
  <si>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</si>
  <si>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</si>
  <si>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</si>
  <si>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</si>
  <si>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</si>
  <si>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</si>
  <si>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</si>
  <si>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</si>
  <si>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</si>
  <si>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</si>
  <si>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</si>
  <si>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</si>
  <si>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</si>
  <si>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</si>
  <si>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</si>
  <si>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</si>
  <si>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</si>
  <si>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</si>
  <si>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</si>
  <si>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</si>
  <si>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</si>
  <si>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</si>
  <si>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</si>
  <si>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</si>
  <si>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</si>
  <si>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</si>
  <si>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</si>
  <si>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</si>
  <si>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</si>
  <si>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</si>
  <si>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</si>
  <si>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</si>
  <si>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</si>
  <si>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</si>
  <si>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</si>
  <si>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</si>
  <si>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</si>
  <si>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</si>
  <si>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</si>
  <si>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</si>
  <si>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</si>
  <si>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</si>
  <si>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</si>
  <si>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</si>
  <si>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</si>
  <si>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</si>
  <si>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</si>
  <si>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</si>
  <si>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</si>
  <si>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</si>
  <si>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</si>
  <si>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</si>
  <si>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</si>
  <si>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</si>
  <si>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</si>
  <si>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</si>
  <si>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</si>
  <si>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</si>
  <si>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</si>
  <si>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</si>
  <si>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</si>
  <si>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</si>
  <si>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</si>
  <si>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</si>
  <si>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</si>
  <si>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</si>
  <si>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</si>
  <si>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</si>
  <si>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</si>
  <si>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</si>
  <si>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</si>
  <si>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</si>
  <si>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</si>
  <si>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</si>
  <si>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</si>
  <si>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</si>
  <si>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</si>
  <si>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</si>
  <si>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</si>
  <si>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</si>
  <si>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</si>
  <si>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</si>
  <si>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</si>
  <si>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</si>
  <si>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</si>
  <si>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</si>
  <si>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</si>
  <si>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</si>
  <si>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</si>
  <si>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</si>
  <si>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</si>
  <si>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</si>
  <si>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</si>
  <si>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</si>
  <si>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</si>
  <si>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</si>
  <si>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</si>
  <si>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</si>
  <si>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</si>
  <si>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</si>
  <si>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</si>
  <si>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</si>
  <si>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</si>
  <si>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</si>
  <si>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</si>
  <si>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</si>
  <si>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</si>
  <si>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</si>
  <si>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</si>
  <si>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</si>
  <si>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</si>
  <si>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</si>
  <si>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</si>
  <si>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</si>
  <si>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</si>
  <si>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</si>
  <si>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</si>
  <si>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</si>
  <si>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</si>
  <si>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</si>
  <si>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</si>
  <si>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</si>
  <si>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</si>
  <si>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</si>
  <si>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</si>
  <si>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</si>
  <si>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</si>
  <si>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</si>
  <si>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</si>
  <si>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</si>
  <si>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</si>
  <si>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</si>
  <si>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</si>
  <si>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</si>
  <si>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</si>
  <si>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</si>
  <si>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</si>
  <si>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</si>
  <si>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</si>
  <si>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</si>
  <si>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</si>
  <si>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</si>
  <si>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</si>
  <si>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</si>
  <si>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</si>
  <si>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</si>
  <si>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</si>
  <si>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</si>
  <si>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</si>
  <si>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</si>
  <si>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</si>
  <si>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</si>
  <si>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</si>
  <si>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</si>
  <si>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</si>
  <si>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</si>
  <si>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</si>
  <si>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</si>
  <si>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</si>
  <si>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</si>
  <si>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</si>
  <si>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</si>
  <si>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</si>
  <si>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</si>
  <si>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</si>
  <si>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</si>
  <si>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</si>
  <si>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</si>
  <si>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</si>
  <si>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</si>
  <si>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</si>
  <si>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</si>
  <si>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</si>
  <si>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</si>
  <si>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</si>
  <si>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</si>
  <si>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</si>
  <si>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</si>
  <si>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</si>
  <si>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</si>
  <si>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</si>
  <si>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</si>
  <si>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</si>
  <si>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</si>
  <si>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</si>
  <si>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</si>
  <si>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</si>
  <si>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</si>
  <si>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</si>
  <si>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</si>
  <si>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</si>
  <si>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</si>
  <si>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</si>
  <si>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</si>
  <si>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</si>
  <si>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</si>
  <si>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</si>
  <si>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</si>
  <si>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</si>
  <si>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</si>
  <si>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</si>
  <si>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</si>
  <si>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</si>
  <si>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</si>
  <si>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</si>
  <si>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</si>
  <si>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</si>
  <si>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</si>
  <si>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</si>
  <si>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</si>
  <si>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</si>
  <si>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</si>
  <si>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</si>
  <si>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</si>
  <si>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</si>
  <si>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</si>
  <si>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</si>
  <si>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</si>
  <si>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</si>
  <si>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</si>
  <si>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</si>
  <si>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</si>
  <si>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</si>
  <si>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</si>
  <si>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</si>
  <si>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</si>
  <si>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</si>
  <si>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</si>
  <si>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</si>
  <si>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</si>
  <si>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</si>
  <si>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</si>
  <si>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</si>
  <si>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</si>
  <si>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</si>
  <si>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</si>
  <si>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</si>
  <si>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</si>
  <si>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</si>
  <si>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</si>
  <si>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</si>
  <si>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</si>
  <si>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</si>
  <si>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</si>
  <si>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</si>
  <si>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</si>
  <si>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</si>
  <si>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</si>
  <si>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</si>
  <si>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</si>
  <si>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</si>
  <si>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</si>
  <si>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</si>
  <si>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</si>
  <si>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</si>
  <si>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</si>
  <si>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</si>
  <si>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</si>
  <si>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</si>
  <si>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</si>
  <si>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</si>
  <si>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</si>
  <si>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</si>
  <si>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</si>
  <si>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</si>
  <si>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</si>
  <si>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</si>
  <si>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</si>
  <si>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</si>
  <si>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</si>
  <si>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</si>
  <si>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</si>
  <si>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</si>
  <si>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</si>
  <si>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</si>
  <si>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</si>
  <si>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</si>
  <si>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</si>
  <si>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</si>
  <si>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</si>
  <si>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</si>
  <si>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</si>
  <si>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</si>
  <si>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</si>
  <si>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</si>
  <si>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</si>
  <si>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</si>
  <si>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</si>
  <si>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</si>
  <si>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</si>
  <si>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</si>
  <si>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</si>
  <si>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</si>
  <si>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</si>
  <si>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</si>
  <si>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</si>
  <si>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</si>
  <si>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</si>
  <si>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</si>
  <si>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</si>
  <si>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</si>
  <si>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</si>
  <si>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</si>
  <si>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</si>
  <si>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</si>
  <si>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</si>
  <si>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</si>
  <si>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</si>
  <si>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</si>
  <si>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</si>
  <si>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</si>
  <si>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</si>
  <si>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</si>
  <si>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</si>
  <si>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</si>
  <si>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</si>
  <si>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</si>
  <si>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</si>
  <si>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</si>
  <si>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</si>
  <si>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</si>
  <si>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</si>
  <si>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</si>
  <si>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</si>
  <si>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</si>
  <si>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</si>
  <si>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</si>
  <si>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</si>
  <si>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</si>
  <si>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</si>
  <si>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</si>
  <si>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</si>
  <si>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</si>
  <si>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</si>
  <si>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</si>
  <si>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</si>
  <si>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</si>
  <si>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</si>
  <si>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</si>
  <si>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</si>
  <si>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</si>
  <si>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</si>
  <si>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</si>
  <si>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</si>
  <si>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</si>
  <si>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</si>
  <si>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</si>
  <si>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</si>
  <si>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</si>
  <si>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</si>
  <si>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</si>
  <si>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</si>
  <si>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</si>
  <si>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</si>
  <si>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</si>
  <si>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</si>
  <si>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</si>
  <si>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</si>
  <si>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</si>
  <si>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</si>
  <si>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</si>
  <si>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</si>
  <si>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</si>
  <si>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</si>
  <si>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</si>
  <si>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</si>
  <si>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</si>
  <si>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</si>
  <si>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</si>
  <si>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</si>
  <si>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</si>
  <si>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</si>
  <si>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</si>
  <si>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</si>
  <si>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</si>
  <si>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</si>
  <si>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</si>
  <si>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</si>
  <si>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</si>
  <si>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</si>
  <si>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</si>
  <si>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</si>
  <si>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</si>
  <si>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</si>
  <si>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</si>
  <si>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</si>
  <si>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</si>
  <si>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</si>
  <si>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</si>
  <si>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</si>
  <si>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</si>
  <si>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</si>
  <si>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</si>
  <si>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</si>
  <si>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</si>
  <si>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</si>
  <si>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</si>
  <si>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</si>
  <si>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</si>
  <si>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</si>
  <si>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</si>
  <si>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</si>
  <si>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</si>
  <si>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</si>
  <si>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</si>
  <si>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</si>
  <si>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</si>
  <si>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</si>
  <si>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</si>
  <si>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</si>
  <si>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</si>
  <si>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</si>
  <si>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</si>
  <si>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</si>
  <si>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</si>
  <si>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</si>
  <si>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</si>
  <si>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</si>
  <si>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</si>
  <si>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</si>
  <si>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</si>
  <si>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</si>
  <si>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</si>
  <si>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</si>
  <si>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</si>
  <si>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</si>
  <si>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</si>
  <si>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</si>
  <si>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</si>
  <si>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</si>
  <si>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</si>
  <si>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</si>
  <si>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</si>
  <si>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</si>
  <si>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</si>
  <si>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</si>
  <si>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</si>
  <si>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</si>
  <si>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</si>
  <si>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</si>
  <si>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</si>
  <si>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</si>
  <si>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</si>
  <si>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</si>
  <si>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</si>
  <si>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</si>
  <si>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</si>
  <si>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</si>
  <si>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</si>
  <si>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</si>
  <si>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</si>
  <si>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</si>
  <si>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</si>
  <si>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</si>
  <si>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</si>
  <si>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</si>
  <si>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</si>
  <si>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</si>
  <si>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</si>
  <si>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</si>
  <si>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</si>
  <si>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</si>
  <si>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</si>
  <si>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</si>
  <si>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</si>
  <si>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</si>
  <si>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</si>
  <si>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</si>
  <si>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</si>
  <si>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</si>
  <si>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</si>
  <si>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</si>
  <si>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</si>
  <si>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</si>
  <si>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</si>
  <si>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</si>
  <si>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</si>
  <si>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</si>
  <si>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</si>
  <si>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</si>
  <si>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</si>
  <si>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</si>
  <si>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</si>
  <si>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</si>
  <si>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</si>
  <si>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</si>
  <si>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</si>
  <si>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</si>
  <si>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</si>
  <si>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</si>
  <si>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</si>
  <si>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</si>
  <si>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</si>
  <si>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</si>
  <si>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</si>
  <si>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</si>
  <si>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</si>
  <si>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</si>
  <si>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</si>
  <si>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</si>
  <si>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</si>
  <si>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</si>
  <si>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</si>
  <si>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</si>
  <si>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</si>
  <si>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</si>
  <si>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</si>
  <si>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</si>
  <si>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</si>
  <si>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</si>
  <si>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</si>
  <si>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</si>
  <si>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</si>
  <si>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</si>
  <si>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</si>
  <si>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</si>
  <si>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</si>
  <si>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</si>
  <si>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</si>
  <si>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</si>
  <si>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</si>
  <si>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</si>
  <si>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</si>
  <si>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</si>
  <si>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</si>
  <si>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</si>
  <si>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</si>
  <si>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</si>
  <si>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</si>
  <si>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</si>
  <si>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</si>
  <si>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</si>
  <si>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</si>
  <si>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</si>
  <si>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</si>
  <si>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</si>
  <si>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</si>
  <si>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</si>
  <si>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</si>
  <si>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</si>
  <si>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</si>
  <si>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</si>
  <si>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</si>
  <si>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</si>
  <si>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</si>
  <si>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</si>
  <si>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</si>
  <si>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</si>
  <si>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</si>
  <si>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</si>
  <si>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</si>
  <si>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</si>
  <si>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</si>
  <si>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</si>
  <si>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</si>
  <si>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</si>
  <si>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</si>
  <si>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</si>
  <si>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</si>
  <si>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</si>
  <si>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</si>
  <si>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</si>
  <si>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</si>
  <si>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</si>
  <si>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</si>
  <si>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</si>
  <si>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</si>
  <si>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</si>
  <si>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</si>
  <si>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</si>
  <si>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</si>
  <si>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</si>
  <si>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</si>
  <si>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</si>
  <si>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</si>
  <si>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</si>
  <si>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</si>
  <si>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</si>
  <si>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</si>
  <si>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</si>
  <si>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</si>
  <si>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</si>
  <si>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</si>
  <si>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</si>
  <si>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</si>
  <si>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</si>
  <si>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</si>
  <si>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</si>
  <si>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</si>
  <si>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</si>
  <si>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</si>
  <si>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</si>
  <si>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</si>
  <si>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</si>
  <si>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</si>
  <si>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</si>
  <si>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</si>
  <si>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</si>
  <si>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</si>
  <si>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</si>
  <si>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</si>
  <si>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</si>
  <si>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</si>
  <si>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</si>
  <si>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</si>
  <si>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</si>
  <si>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</si>
  <si>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</si>
  <si>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</si>
  <si>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</si>
  <si>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</si>
  <si>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</si>
  <si>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</si>
  <si>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</si>
  <si>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</si>
  <si>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</si>
  <si>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</si>
  <si>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</si>
  <si>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</si>
  <si>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</si>
  <si>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</si>
  <si>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</si>
  <si>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</si>
  <si>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</si>
  <si>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</si>
  <si>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</si>
  <si>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</si>
  <si>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</si>
  <si>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</si>
  <si>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</si>
  <si>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</si>
  <si>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</si>
  <si>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</si>
  <si>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</si>
  <si>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</si>
  <si>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</si>
  <si>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</si>
  <si>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</si>
  <si>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</si>
  <si>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</si>
  <si>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</si>
  <si>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</si>
  <si>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</si>
  <si>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</si>
  <si>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</si>
  <si>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</si>
  <si>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</si>
  <si>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</si>
  <si>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</si>
  <si>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</si>
  <si>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</si>
  <si>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</si>
  <si>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</si>
  <si>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</si>
  <si>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</si>
  <si>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</si>
  <si>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</si>
  <si>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</si>
  <si>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</si>
  <si>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</si>
  <si>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</si>
  <si>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</si>
  <si>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</si>
  <si>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</si>
  <si>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</si>
  <si>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</si>
  <si>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</si>
  <si>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</si>
  <si>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</si>
  <si>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</si>
  <si>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</si>
  <si>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</si>
  <si>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</si>
  <si>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</si>
  <si>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</si>
  <si>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</si>
  <si>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</si>
  <si>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</si>
  <si>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</si>
  <si>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</si>
  <si>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</si>
  <si>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</si>
  <si>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</si>
  <si>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</si>
  <si>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</si>
  <si>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</si>
  <si>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</si>
  <si>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</si>
  <si>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</si>
  <si>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</si>
  <si>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</si>
  <si>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</si>
  <si>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</si>
  <si>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</si>
  <si>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</si>
  <si>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</si>
  <si>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</si>
  <si>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</si>
  <si>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</si>
  <si>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</si>
  <si>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</si>
  <si>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</si>
  <si>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</si>
  <si>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</si>
  <si>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</si>
  <si>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</si>
  <si>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</si>
  <si>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</si>
  <si>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</si>
  <si>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</si>
  <si>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</si>
  <si>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</si>
  <si>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</si>
  <si>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</si>
  <si>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</si>
  <si>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</si>
  <si>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</si>
  <si>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</si>
  <si>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</si>
  <si>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</si>
  <si>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</si>
  <si>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</si>
  <si>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</si>
  <si>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</si>
  <si>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</si>
  <si>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</si>
  <si>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</si>
  <si>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</si>
  <si>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</si>
  <si>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</si>
  <si>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</si>
  <si>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</si>
  <si>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</si>
  <si>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</si>
  <si>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</si>
  <si>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</si>
  <si>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</si>
  <si>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</si>
  <si>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</si>
  <si>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</si>
  <si>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</si>
  <si>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</si>
  <si>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</si>
  <si>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</si>
  <si>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</si>
  <si>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</si>
  <si>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</si>
  <si>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</si>
  <si>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</si>
  <si>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</si>
  <si>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</si>
  <si>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</si>
  <si>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</si>
  <si>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</si>
  <si>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</si>
  <si>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</si>
  <si>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</si>
  <si>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</si>
  <si>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</si>
  <si>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</si>
  <si>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</si>
  <si>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</si>
  <si>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</si>
  <si>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</si>
  <si>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</si>
  <si>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</si>
  <si>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</si>
  <si>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</si>
  <si>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</si>
  <si>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</si>
  <si>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</si>
  <si>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</si>
  <si>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</si>
  <si>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</si>
  <si>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</si>
  <si>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</si>
  <si>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</si>
  <si>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</si>
  <si>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</si>
  <si>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</si>
  <si>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</si>
  <si>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</si>
  <si>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</si>
  <si>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</si>
  <si>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</si>
  <si>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</si>
  <si>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</si>
  <si>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</si>
  <si>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</si>
  <si>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</si>
  <si>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</si>
  <si>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</si>
  <si>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</si>
  <si>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</si>
  <si>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</si>
  <si>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</si>
  <si>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</si>
  <si>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</si>
  <si>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</si>
  <si>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</si>
  <si>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</si>
  <si>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</si>
  <si>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</si>
  <si>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</si>
  <si>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</si>
  <si>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</si>
  <si>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</si>
  <si>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</si>
  <si>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</si>
  <si>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</si>
  <si>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</si>
  <si>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</si>
  <si>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</si>
  <si>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</si>
  <si>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</si>
  <si>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</si>
  <si>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</si>
  <si>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</si>
  <si>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</si>
  <si>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</si>
  <si>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</si>
  <si>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</si>
  <si>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</si>
  <si>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</si>
  <si>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</si>
  <si>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</si>
  <si>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</si>
  <si>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</si>
  <si>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</si>
  <si>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</si>
  <si>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</si>
  <si>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</si>
  <si>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</si>
  <si>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</si>
  <si>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</si>
  <si>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</si>
  <si>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</si>
  <si>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</si>
  <si>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</si>
  <si>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</si>
  <si>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</si>
  <si>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</si>
  <si>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</si>
  <si>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</si>
  <si>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</si>
  <si>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</si>
  <si>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</si>
  <si>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</si>
  <si>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</si>
  <si>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</si>
  <si>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</si>
  <si>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</si>
  <si>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</si>
  <si>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</si>
  <si>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</si>
  <si>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</si>
  <si>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</si>
  <si>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</si>
  <si>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</si>
  <si>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</si>
  <si>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</si>
  <si>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</si>
  <si>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</si>
  <si>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</si>
  <si>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</si>
  <si>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</si>
  <si>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</si>
  <si>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</si>
  <si>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</si>
  <si>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</si>
  <si>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</si>
  <si>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</si>
  <si>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</si>
  <si>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</si>
  <si>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</si>
  <si>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</si>
  <si>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</si>
  <si>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</si>
  <si>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</si>
  <si>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</si>
  <si>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</si>
  <si>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</si>
  <si>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</si>
  <si>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</si>
  <si>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</si>
  <si>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</si>
  <si>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</si>
  <si>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</si>
  <si>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</si>
  <si>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</si>
  <si>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</si>
  <si>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</si>
  <si>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</si>
  <si>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</si>
  <si>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</si>
  <si>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</si>
  <si>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</si>
  <si>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</si>
  <si>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</si>
  <si>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</si>
  <si>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</si>
  <si>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</si>
  <si>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</si>
  <si>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</si>
  <si>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</si>
  <si>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</si>
  <si>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</si>
  <si>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</si>
  <si>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</si>
  <si>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</si>
  <si>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</si>
  <si>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</si>
  <si>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</si>
  <si>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</si>
  <si>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</si>
  <si>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</si>
  <si>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</si>
  <si>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</si>
  <si>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</si>
  <si>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</si>
  <si>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</si>
  <si>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</si>
  <si>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</si>
  <si>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</si>
  <si>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</si>
  <si>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</si>
  <si>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</si>
  <si>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</si>
  <si>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</si>
  <si>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</si>
  <si>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</si>
  <si>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</si>
  <si>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</si>
  <si>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</si>
  <si>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</si>
  <si>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</si>
  <si>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</si>
  <si>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</si>
  <si>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</si>
  <si>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</si>
  <si>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</si>
  <si>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</si>
  <si>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</si>
  <si>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</si>
  <si>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</si>
  <si>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</si>
  <si>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</si>
  <si>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</si>
  <si>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</si>
  <si>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</si>
  <si>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</si>
  <si>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</si>
  <si>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</si>
  <si>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</si>
  <si>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</si>
  <si>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</si>
  <si>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</si>
  <si>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</si>
  <si>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</si>
  <si>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</si>
  <si>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</si>
  <si>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</si>
  <si>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</si>
  <si>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</si>
  <si>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</si>
  <si>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</si>
  <si>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</si>
  <si>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</si>
  <si>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</si>
  <si>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</si>
  <si>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</si>
  <si>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</si>
  <si>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</si>
  <si>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</si>
  <si>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</si>
  <si>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</si>
  <si>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</si>
  <si>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</si>
  <si>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</si>
  <si>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</si>
  <si>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</si>
  <si>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</si>
  <si>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</si>
  <si>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</si>
  <si>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</si>
  <si>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</si>
  <si>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</si>
  <si>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</si>
  <si>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</si>
  <si>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</si>
  <si>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</si>
  <si>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</si>
  <si>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</si>
  <si>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</si>
  <si>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</si>
  <si>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</si>
  <si>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</si>
  <si>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</si>
  <si>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</si>
  <si>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</si>
  <si>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</si>
  <si>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</si>
  <si>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</si>
  <si>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</si>
  <si>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</si>
  <si>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</si>
  <si>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</si>
  <si>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</si>
  <si>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</si>
  <si>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</si>
  <si>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</si>
  <si>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</si>
  <si>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</si>
  <si>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</si>
  <si>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</si>
  <si>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</si>
  <si>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</si>
  <si>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</si>
  <si>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</si>
  <si>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</si>
  <si>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</si>
  <si>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</si>
  <si>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</si>
  <si>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</si>
  <si>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</si>
  <si>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</si>
  <si>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</si>
  <si>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</si>
  <si>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</si>
  <si>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</si>
  <si>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</si>
  <si>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</si>
  <si>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</si>
  <si>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</si>
  <si>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</si>
  <si>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</si>
  <si>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</si>
  <si>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</si>
  <si>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</si>
  <si>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</si>
  <si>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</si>
  <si>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</si>
  <si>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</si>
  <si>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</si>
  <si>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</si>
  <si>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</si>
  <si>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</si>
  <si>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</si>
  <si>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</si>
  <si>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</si>
  <si>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</si>
  <si>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</si>
  <si>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</si>
  <si>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</si>
  <si>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</si>
  <si>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</si>
  <si>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</si>
  <si>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</si>
  <si>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</si>
  <si>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</si>
  <si>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</si>
  <si>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</si>
  <si>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</si>
  <si>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</si>
  <si>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</si>
  <si>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</si>
  <si>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</si>
  <si>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</si>
  <si>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</si>
  <si>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</si>
  <si>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</si>
  <si>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</si>
  <si>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</si>
  <si>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</si>
  <si>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</si>
  <si>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</si>
  <si>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</si>
  <si>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</si>
  <si>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</si>
  <si>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</si>
  <si>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</si>
  <si>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</si>
  <si>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</si>
  <si>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</si>
  <si>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</si>
  <si>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</si>
  <si>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</si>
  <si>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</si>
  <si>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</si>
  <si>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</si>
  <si>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</si>
  <si>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</si>
  <si>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</si>
  <si>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</si>
  <si>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</si>
  <si>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</si>
  <si>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</si>
  <si>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</si>
  <si>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</si>
  <si>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</si>
  <si>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</si>
  <si>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</si>
  <si>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</si>
  <si>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</si>
  <si>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</si>
  <si>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</si>
  <si>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</si>
  <si>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</si>
  <si>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</si>
  <si>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</si>
  <si>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</si>
  <si>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</si>
  <si>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</si>
  <si>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</si>
  <si>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</si>
  <si>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</si>
  <si>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</si>
  <si>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</si>
  <si>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</si>
  <si>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</si>
  <si>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</si>
  <si>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</si>
  <si>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</si>
  <si>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</si>
  <si>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</si>
  <si>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</si>
  <si>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</si>
  <si>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</si>
  <si>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</si>
  <si>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</si>
  <si>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</si>
  <si>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</si>
  <si>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</si>
  <si>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</si>
  <si>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</si>
  <si>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</si>
  <si>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</si>
  <si>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</si>
  <si>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</si>
  <si>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</si>
  <si>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</si>
  <si>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</si>
  <si>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</si>
  <si>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</si>
  <si>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</si>
  <si>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</si>
  <si>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</si>
  <si>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</si>
  <si>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</si>
  <si>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</si>
  <si>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</si>
  <si>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</si>
  <si>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</si>
  <si>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</si>
  <si>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</si>
  <si>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</si>
  <si>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</si>
  <si>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</si>
  <si>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</si>
  <si>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</si>
  <si>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</si>
  <si>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</si>
  <si>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</si>
  <si>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</si>
  <si>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</si>
  <si>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</si>
  <si>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</si>
  <si>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</si>
  <si>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</si>
  <si>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</si>
  <si>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</si>
  <si>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</si>
  <si>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</si>
  <si>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</si>
  <si>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</si>
  <si>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</si>
  <si>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</si>
  <si>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</si>
  <si>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</si>
  <si>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</si>
  <si>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</si>
  <si>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</si>
  <si>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</si>
  <si>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</si>
  <si>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</si>
  <si>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</si>
  <si>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</si>
  <si>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</si>
  <si>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</si>
  <si>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</si>
  <si>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</si>
  <si>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</si>
  <si>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</si>
  <si>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</si>
  <si>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</si>
  <si>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</si>
  <si>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</si>
  <si>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</si>
  <si>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</si>
  <si>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</si>
  <si>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</si>
  <si>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</si>
  <si>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</si>
  <si>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</si>
  <si>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</si>
  <si>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</si>
  <si>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</si>
  <si>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</si>
  <si>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</si>
  <si>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</si>
  <si>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</si>
  <si>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</si>
  <si>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</si>
  <si>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</si>
  <si>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</si>
  <si>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</si>
  <si>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</si>
  <si>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</si>
  <si>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</si>
  <si>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</si>
  <si>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</si>
  <si>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</si>
  <si>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</si>
  <si>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</si>
  <si>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</si>
  <si>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</si>
  <si>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</si>
  <si>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</si>
  <si>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</si>
  <si>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</si>
  <si>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</si>
  <si>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</si>
  <si>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</si>
  <si>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</si>
  <si>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</si>
  <si>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</si>
  <si>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</si>
  <si>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</si>
  <si>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</si>
  <si>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</si>
  <si>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</si>
  <si>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</si>
  <si>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</si>
  <si>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</si>
  <si>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</si>
  <si>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</si>
  <si>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</si>
  <si>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</si>
  <si>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</si>
  <si>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</si>
  <si>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</si>
  <si>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</si>
  <si>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</si>
  <si>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</si>
  <si>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</si>
  <si>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</si>
  <si>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</si>
  <si>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</si>
  <si>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</si>
  <si>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</si>
  <si>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</si>
  <si>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</si>
  <si>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</si>
  <si>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</si>
  <si>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</si>
  <si>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</si>
  <si>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</si>
  <si>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</si>
  <si>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</si>
  <si>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</si>
  <si>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</si>
  <si>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</si>
  <si>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</si>
  <si>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</si>
  <si>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</si>
  <si>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</si>
  <si>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</si>
  <si>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</si>
  <si>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</si>
  <si>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</si>
  <si>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</si>
  <si>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</si>
  <si>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</si>
  <si>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</si>
  <si>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</si>
  <si>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</si>
  <si>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</si>
  <si>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</si>
  <si>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</si>
  <si>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</si>
  <si>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</si>
  <si>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</si>
  <si>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</si>
  <si>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</si>
  <si>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</si>
  <si>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</si>
  <si>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</si>
  <si>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</si>
  <si>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</si>
  <si>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</si>
  <si>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</si>
  <si>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</si>
  <si>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</si>
  <si>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</si>
  <si>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</si>
  <si>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</si>
  <si>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</si>
  <si>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</si>
  <si>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</si>
  <si>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</si>
  <si>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</si>
  <si>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</si>
  <si>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</si>
  <si>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</si>
  <si>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</si>
  <si>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</si>
  <si>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</si>
  <si>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</si>
  <si>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</si>
  <si>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</si>
  <si>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</si>
  <si>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</si>
  <si>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</si>
  <si>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</si>
  <si>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</si>
  <si>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</si>
  <si>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</si>
  <si>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</si>
  <si>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</si>
  <si>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</si>
  <si>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</si>
  <si>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</si>
  <si>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</si>
  <si>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</si>
  <si>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</si>
  <si>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</si>
  <si>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</si>
  <si>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</si>
  <si>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</si>
  <si>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</si>
  <si>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</si>
  <si>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</si>
  <si>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</si>
  <si>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</si>
  <si>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</si>
  <si>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</si>
  <si>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</si>
  <si>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</si>
  <si>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</si>
  <si>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</si>
  <si>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</si>
  <si>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</si>
  <si>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</si>
  <si>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</si>
  <si>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</si>
  <si>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</si>
  <si>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</si>
  <si>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</si>
  <si>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</si>
  <si>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</si>
  <si>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</si>
  <si>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</si>
  <si>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</si>
  <si>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</si>
  <si>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</si>
  <si>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</si>
  <si>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</si>
  <si>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</si>
  <si>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</si>
  <si>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</si>
  <si>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</si>
  <si>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</si>
  <si>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</si>
  <si>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</si>
  <si>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</si>
  <si>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</si>
  <si>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</si>
  <si>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</si>
  <si>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</si>
  <si>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</si>
  <si>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</si>
  <si>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</si>
  <si>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</si>
  <si>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</si>
  <si>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</si>
  <si>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</si>
  <si>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</si>
  <si>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</si>
  <si>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</si>
  <si>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</si>
  <si>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</si>
  <si>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</si>
  <si>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</si>
  <si>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</si>
  <si>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</si>
  <si>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</si>
  <si>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</si>
  <si>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</si>
  <si>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</si>
  <si>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</si>
  <si>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</si>
  <si>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</si>
  <si>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</si>
  <si>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</si>
  <si>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</si>
  <si>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</si>
  <si>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</si>
  <si>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</si>
  <si>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</si>
  <si>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</si>
  <si>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</si>
  <si>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</si>
  <si>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</si>
  <si>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</si>
  <si>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</si>
  <si>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</si>
  <si>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</si>
  <si>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</si>
  <si>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</si>
  <si>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</si>
  <si>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</si>
  <si>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</si>
  <si>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</si>
  <si>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</si>
  <si>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</si>
  <si>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</si>
  <si>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</si>
  <si>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</si>
  <si>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</si>
  <si>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</si>
  <si>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</si>
  <si>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</si>
  <si>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</si>
  <si>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</si>
  <si>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</si>
  <si>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</si>
  <si>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</si>
  <si>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</si>
  <si>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</si>
  <si>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</si>
  <si>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</si>
  <si>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</si>
  <si>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</si>
  <si>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</si>
  <si>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</si>
  <si>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</si>
  <si>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</si>
  <si>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</si>
  <si>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</si>
  <si>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</si>
  <si>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</si>
  <si>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</si>
  <si>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</si>
  <si>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</si>
  <si>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</si>
  <si>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</si>
  <si>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</si>
  <si>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</si>
  <si>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</si>
  <si>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</si>
  <si>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</si>
  <si>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</si>
  <si>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</si>
  <si>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</si>
  <si>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</si>
  <si>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</si>
  <si>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</si>
  <si>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</si>
  <si>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</si>
  <si>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</si>
  <si>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</si>
  <si>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</si>
  <si>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</si>
  <si>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</si>
  <si>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</si>
  <si>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</si>
  <si>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</si>
  <si>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</si>
  <si>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</si>
  <si>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</si>
  <si>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</si>
  <si>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</si>
  <si>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</si>
  <si>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</si>
  <si>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</si>
  <si>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</si>
  <si>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</si>
  <si>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</si>
  <si>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</si>
  <si>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</si>
  <si>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</si>
  <si>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</si>
  <si>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</si>
  <si>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</si>
  <si>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</si>
  <si>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</si>
  <si>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</si>
  <si>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</si>
  <si>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</si>
  <si>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</si>
  <si>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</si>
  <si>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</si>
  <si>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</si>
  <si>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</si>
  <si>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</si>
  <si>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</si>
  <si>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</si>
  <si>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</si>
  <si>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</si>
  <si>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</si>
  <si>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</si>
  <si>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</si>
  <si>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</si>
  <si>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</si>
  <si>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</si>
  <si>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</si>
  <si>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</si>
  <si>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</si>
  <si>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</si>
  <si>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</si>
  <si>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</si>
  <si>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</si>
  <si>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</si>
  <si>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</si>
  <si>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</si>
  <si>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</si>
  <si>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</si>
  <si>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</si>
  <si>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</si>
  <si>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</si>
  <si>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</si>
  <si>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</si>
  <si>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</si>
  <si>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</si>
  <si>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</si>
  <si>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</si>
  <si>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</si>
  <si>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</si>
  <si>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</si>
  <si>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</si>
  <si>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</si>
  <si>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</si>
  <si>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</si>
  <si>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</si>
  <si>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</si>
  <si>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</si>
  <si>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</si>
  <si>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</si>
  <si>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</si>
  <si>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</si>
  <si>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</si>
  <si>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</si>
  <si>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</si>
  <si>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</si>
  <si>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</si>
  <si>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</si>
  <si>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</si>
  <si>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</si>
  <si>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</si>
  <si>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</si>
  <si>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</si>
  <si>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</si>
  <si>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</si>
  <si>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</si>
  <si>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</si>
  <si>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</si>
  <si>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</si>
  <si>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</si>
  <si>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</si>
  <si>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</si>
  <si>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</si>
  <si>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</si>
  <si>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</si>
  <si>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</si>
  <si>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</si>
  <si>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</si>
  <si>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</si>
  <si>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</si>
  <si>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</si>
  <si>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</si>
  <si>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</si>
  <si>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</si>
  <si>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</si>
  <si>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</si>
  <si>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</si>
  <si>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</si>
  <si>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</si>
  <si>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</si>
  <si>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</si>
  <si>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</si>
  <si>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</si>
  <si>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</si>
  <si>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</si>
  <si>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</si>
  <si>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</si>
  <si>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</si>
  <si>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</si>
  <si>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</si>
  <si>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</si>
  <si>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</si>
  <si>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</si>
  <si>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</si>
  <si>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</si>
  <si>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</si>
  <si>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</si>
  <si>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</si>
  <si>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</si>
  <si>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</si>
  <si>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</si>
  <si>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</si>
  <si>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</si>
  <si>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</si>
  <si>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</si>
  <si>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</si>
  <si>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</si>
  <si>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</si>
  <si>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</si>
  <si>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</si>
  <si>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</si>
  <si>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</si>
  <si>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</si>
  <si>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</si>
  <si>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</si>
  <si>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</si>
  <si>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</si>
  <si>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</si>
  <si>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</si>
  <si>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</si>
  <si>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</si>
  <si>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</si>
  <si>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</si>
  <si>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</si>
  <si>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</si>
  <si>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</si>
  <si>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</si>
  <si>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</si>
  <si>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</si>
  <si>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</si>
  <si>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</si>
  <si>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</si>
  <si>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</si>
  <si>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</si>
  <si>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</si>
  <si>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</si>
  <si>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</si>
  <si>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</si>
  <si>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</si>
  <si>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</si>
  <si>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</si>
  <si>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</si>
  <si>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</si>
  <si>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</si>
  <si>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</si>
  <si>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</si>
  <si>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</si>
  <si>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</si>
  <si>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</si>
  <si>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</si>
  <si>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</si>
  <si>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</si>
  <si>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</si>
  <si>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</si>
  <si>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</si>
  <si>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</si>
  <si>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</si>
  <si>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</si>
  <si>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</si>
  <si>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</si>
  <si>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</si>
  <si>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</si>
  <si>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</si>
  <si>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</si>
  <si>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</si>
  <si>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</si>
  <si>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</si>
  <si>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</si>
  <si>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</si>
  <si>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</si>
  <si>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</si>
  <si>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</si>
  <si>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</si>
  <si>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</si>
  <si>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</si>
  <si>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</si>
  <si>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</si>
  <si>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</si>
  <si>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</si>
  <si>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</si>
  <si>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</si>
  <si>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</si>
  <si>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</si>
  <si>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</si>
  <si>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</si>
  <si>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</si>
  <si>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</si>
  <si>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</si>
  <si>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</si>
  <si>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</si>
  <si>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</si>
  <si>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</si>
  <si>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</si>
  <si>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</si>
  <si>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</si>
  <si>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</si>
  <si>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</si>
  <si>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</si>
  <si>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</si>
  <si>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</si>
  <si>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</si>
  <si>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</si>
  <si>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</si>
  <si>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</si>
  <si>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</si>
  <si>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</si>
  <si>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</si>
  <si>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</si>
  <si>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</si>
  <si>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</si>
  <si>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</si>
  <si>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</si>
  <si>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</si>
  <si>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</si>
  <si>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</si>
  <si>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</si>
  <si>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</si>
  <si>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</si>
  <si>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</si>
  <si>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</si>
  <si>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</si>
  <si>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</si>
  <si>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</si>
  <si>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</si>
  <si>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</si>
  <si>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</si>
  <si>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</si>
  <si>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</si>
  <si>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</si>
  <si>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</si>
  <si>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</si>
  <si>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</si>
  <si>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</si>
  <si>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</si>
  <si>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</si>
  <si>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</si>
  <si>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</si>
  <si>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</si>
  <si>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</si>
  <si>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</si>
  <si>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</si>
  <si>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</si>
  <si>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</si>
  <si>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</si>
  <si>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</si>
  <si>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</si>
  <si>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</si>
  <si>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</si>
  <si>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</si>
  <si>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</si>
  <si>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</si>
  <si>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</si>
  <si>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</si>
  <si>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</si>
  <si>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</si>
  <si>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</si>
  <si>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</si>
  <si>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</si>
  <si>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</si>
  <si>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</si>
  <si>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</si>
  <si>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</si>
  <si>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</si>
  <si>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</si>
  <si>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</si>
  <si>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</si>
  <si>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</si>
  <si>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</si>
  <si>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</si>
  <si>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</si>
  <si>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</si>
  <si>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</si>
  <si>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</si>
  <si>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</si>
  <si>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</si>
  <si>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</si>
  <si>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</si>
  <si>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</si>
  <si>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</si>
  <si>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</si>
  <si>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</si>
  <si>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</si>
  <si>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</si>
  <si>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</si>
  <si>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</si>
  <si>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</si>
  <si>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</si>
  <si>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</si>
  <si>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</si>
  <si>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</si>
  <si>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</si>
  <si>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</si>
  <si>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</si>
  <si>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</si>
  <si>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</si>
  <si>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</si>
  <si>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</si>
  <si>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</si>
  <si>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</si>
  <si>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</si>
  <si>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</si>
  <si>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</si>
  <si>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</si>
  <si>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</si>
  <si>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</si>
  <si>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</si>
  <si>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</si>
  <si>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</si>
  <si>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</si>
  <si>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</si>
  <si>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</si>
  <si>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</si>
  <si>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</si>
  <si>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</si>
  <si>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</si>
  <si>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</si>
  <si>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</si>
  <si>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</si>
  <si>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</si>
  <si>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</si>
  <si>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</si>
  <si>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</si>
  <si>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</si>
  <si>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</si>
  <si>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</si>
  <si>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</si>
  <si>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</si>
  <si>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</si>
  <si>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</si>
  <si>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</si>
  <si>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</si>
  <si>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</si>
  <si>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</si>
  <si>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</si>
  <si>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</si>
  <si>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</si>
  <si>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</si>
  <si>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</si>
  <si>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</si>
  <si>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</si>
  <si>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</si>
  <si>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</si>
  <si>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</si>
  <si>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</si>
  <si>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</si>
  <si>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</si>
  <si>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</si>
  <si>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</si>
  <si>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</si>
  <si>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</si>
  <si>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</si>
  <si>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</si>
  <si>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</si>
  <si>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</si>
  <si>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</si>
  <si>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</si>
  <si>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</si>
  <si>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</si>
  <si>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</si>
  <si>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</si>
  <si>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</si>
  <si>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</si>
  <si>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</si>
  <si>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</si>
  <si>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</si>
  <si>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</si>
  <si>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</si>
  <si>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</si>
  <si>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</si>
  <si>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</si>
  <si>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</si>
  <si>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</si>
  <si>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</si>
  <si>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</si>
  <si>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</si>
  <si>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</si>
  <si>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</si>
  <si>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</si>
  <si>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</si>
  <si>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</si>
  <si>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</si>
  <si>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</si>
  <si>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</si>
  <si>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</si>
  <si>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</si>
  <si>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</si>
  <si>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</si>
  <si>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</si>
  <si>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</si>
  <si>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</si>
  <si>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</si>
  <si>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</si>
  <si>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</si>
  <si>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</si>
  <si>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</si>
  <si>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</si>
  <si>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</si>
  <si>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</si>
  <si>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</si>
  <si>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</si>
  <si>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</si>
  <si>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</si>
  <si>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</si>
  <si>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</si>
  <si>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</si>
  <si>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</si>
  <si>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</si>
  <si>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</si>
  <si>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</si>
  <si>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</si>
  <si>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</si>
  <si>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</si>
  <si>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</si>
  <si>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</si>
  <si>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</si>
  <si>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</si>
  <si>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</si>
  <si>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</si>
  <si>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</si>
  <si>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</si>
  <si>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</si>
  <si>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</si>
  <si>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</si>
  <si>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</si>
  <si>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</si>
  <si>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</si>
  <si>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</si>
  <si>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</si>
  <si>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</si>
  <si>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</si>
  <si>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</si>
  <si>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</si>
  <si>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</si>
  <si>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</si>
  <si>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</si>
  <si>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</si>
  <si>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</si>
  <si>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</si>
  <si>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</si>
  <si>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</si>
  <si>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</si>
  <si>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</si>
  <si>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</si>
  <si>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</si>
  <si>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</si>
  <si>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</si>
  <si>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</si>
  <si>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</si>
  <si>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</si>
  <si>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</si>
  <si>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</si>
  <si>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</si>
  <si>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</si>
  <si>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</si>
  <si>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</si>
  <si>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</si>
  <si>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</si>
  <si>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</si>
  <si>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</si>
  <si>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</si>
  <si>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</si>
  <si>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</si>
  <si>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</si>
  <si>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</si>
  <si>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</si>
  <si>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</si>
  <si>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</si>
  <si>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</si>
  <si>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</si>
  <si>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</si>
  <si>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</si>
  <si>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</si>
  <si>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</si>
  <si>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</si>
  <si>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</si>
  <si>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</si>
  <si>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</si>
  <si>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</si>
  <si>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</si>
  <si>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</si>
  <si>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</si>
  <si>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</si>
  <si>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</si>
  <si>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</si>
  <si>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</si>
  <si>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</si>
  <si>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</si>
  <si>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</si>
  <si>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</si>
  <si>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</si>
  <si>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</si>
  <si>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</si>
  <si>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</si>
  <si>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</si>
  <si>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</si>
  <si>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</si>
  <si>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</si>
  <si>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</si>
  <si>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</si>
  <si>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</si>
  <si>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</si>
  <si>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</si>
  <si>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</si>
  <si>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</si>
  <si>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</si>
  <si>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</si>
  <si>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</si>
  <si>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</si>
  <si>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</si>
  <si>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</si>
  <si>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</si>
  <si>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</si>
  <si>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</si>
  <si>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</si>
  <si>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</si>
  <si>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</si>
  <si>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</si>
  <si>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</si>
  <si>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</si>
  <si>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</si>
  <si>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</si>
  <si>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</si>
  <si>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</si>
  <si>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</si>
  <si>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</si>
  <si>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</si>
  <si>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</si>
  <si>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</si>
  <si>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</si>
  <si>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</si>
  <si>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</si>
  <si>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</si>
  <si>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</si>
  <si>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</si>
  <si>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</si>
  <si>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</si>
  <si>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</si>
  <si>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</si>
  <si>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</si>
  <si>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</si>
  <si>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</si>
  <si>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</si>
  <si>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</si>
  <si>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</si>
  <si>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</si>
  <si>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</si>
  <si>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</si>
  <si>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</si>
  <si>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</si>
  <si>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</si>
  <si>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</si>
  <si>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</si>
  <si>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</si>
  <si>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</si>
  <si>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</si>
  <si>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</si>
  <si>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</si>
  <si>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</si>
  <si>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</si>
  <si>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</si>
  <si>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</si>
  <si>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</si>
  <si>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</si>
  <si>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</si>
  <si>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</si>
  <si>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</si>
  <si>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</si>
  <si>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</si>
  <si>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</si>
  <si>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</si>
  <si>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</si>
  <si>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</si>
  <si>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</si>
  <si>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</si>
  <si>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</si>
  <si>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</si>
  <si>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</si>
  <si>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</si>
  <si>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</si>
  <si>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</si>
  <si>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</si>
  <si>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</si>
  <si>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</si>
  <si>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</si>
  <si>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</si>
  <si>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</si>
  <si>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</si>
  <si>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</si>
  <si>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</si>
  <si>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</si>
  <si>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</si>
  <si>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</si>
  <si>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</si>
  <si>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</si>
  <si>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</si>
  <si>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</si>
  <si>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</si>
  <si>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</si>
  <si>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</si>
  <si>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</si>
  <si>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</si>
  <si>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</si>
  <si>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</si>
  <si>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</si>
  <si>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</si>
  <si>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</si>
  <si>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</si>
  <si>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</si>
  <si>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</si>
  <si>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</si>
  <si>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</si>
  <si>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</si>
  <si>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</si>
  <si>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</si>
  <si>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</si>
  <si>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</si>
  <si>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</si>
  <si>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</si>
  <si>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</si>
  <si>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</si>
  <si>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</si>
  <si>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</si>
  <si>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</si>
  <si>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</si>
  <si>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</si>
  <si>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</si>
  <si>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</si>
  <si>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</si>
  <si>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</si>
  <si>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</si>
  <si>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</si>
  <si>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</si>
  <si>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</si>
  <si>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</si>
  <si>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</si>
  <si>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</si>
  <si>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</si>
  <si>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</si>
  <si>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</si>
  <si>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</si>
  <si>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</si>
  <si>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</si>
  <si>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</si>
  <si>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</si>
  <si>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</si>
  <si>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</si>
  <si>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</si>
  <si>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</si>
  <si>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</si>
  <si>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</si>
  <si>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</si>
  <si>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</si>
  <si>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</si>
  <si>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</si>
  <si>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</si>
  <si>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</si>
  <si>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</si>
  <si>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</si>
  <si>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</si>
  <si>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</si>
  <si>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</si>
  <si>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</si>
  <si>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</si>
  <si>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</si>
  <si>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</si>
  <si>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</si>
  <si>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</si>
  <si>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</si>
  <si>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</si>
  <si>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</si>
  <si>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</si>
  <si>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</si>
  <si>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</si>
  <si>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</si>
  <si>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</si>
  <si>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</si>
  <si>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</si>
  <si>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</si>
  <si>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</si>
  <si>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</si>
  <si>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</si>
  <si>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</si>
  <si>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</si>
  <si>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</si>
  <si>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</si>
  <si>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</si>
  <si>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</si>
  <si>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</si>
  <si>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</si>
  <si>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</si>
  <si>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</si>
  <si>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</si>
  <si>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</si>
  <si>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</si>
  <si>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</si>
  <si>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</si>
  <si>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</si>
  <si>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</si>
  <si>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</si>
  <si>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</si>
  <si>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</si>
  <si>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</si>
  <si>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</si>
  <si>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</si>
  <si>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</si>
  <si>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</si>
  <si>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</si>
  <si>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</si>
  <si>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</si>
  <si>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</si>
  <si>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</si>
  <si>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</si>
  <si>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</si>
  <si>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</si>
  <si>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</si>
  <si>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</si>
  <si>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</si>
  <si>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</si>
  <si>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</si>
  <si>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</si>
  <si>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</si>
  <si>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</si>
  <si>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</si>
  <si>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</si>
  <si>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</si>
  <si>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</si>
  <si>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</si>
  <si>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</si>
  <si>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</si>
  <si>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</si>
  <si>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</si>
  <si>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</si>
  <si>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</si>
  <si>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</si>
  <si>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</si>
  <si>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</si>
  <si>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</si>
  <si>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</si>
  <si>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</si>
  <si>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</si>
  <si>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</si>
  <si>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</si>
  <si>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</si>
  <si>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</si>
  <si>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</si>
  <si>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</si>
  <si>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</si>
  <si>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</si>
  <si>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</si>
  <si>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</si>
  <si>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</si>
  <si>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</si>
  <si>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</si>
  <si>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</si>
  <si>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</si>
  <si>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</si>
  <si>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</si>
  <si>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</si>
  <si>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</si>
  <si>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</si>
  <si>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</si>
  <si>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</si>
  <si>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</si>
  <si>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</si>
  <si>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</si>
  <si>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</si>
  <si>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</si>
  <si>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</si>
  <si>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</si>
  <si>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</si>
  <si>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</si>
  <si>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</si>
  <si>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</si>
  <si>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</si>
  <si>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</si>
  <si>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</si>
  <si>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</si>
  <si>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</si>
  <si>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</si>
  <si>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</si>
  <si>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</si>
  <si>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</si>
  <si>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</si>
  <si>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</si>
  <si>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</si>
  <si>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</si>
  <si>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</si>
  <si>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</si>
  <si>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</si>
  <si>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</si>
  <si>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</si>
  <si>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</si>
  <si>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</si>
  <si>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</si>
  <si>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</si>
  <si>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</si>
  <si>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</si>
  <si>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</si>
  <si>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</si>
  <si>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</si>
  <si>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</si>
  <si>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</si>
  <si>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</si>
  <si>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</si>
  <si>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</si>
  <si>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</si>
  <si>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</si>
  <si>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</si>
  <si>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</si>
  <si>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</si>
  <si>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</si>
  <si>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</si>
  <si>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</si>
  <si>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</si>
  <si>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</si>
  <si>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</si>
  <si>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</si>
  <si>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</si>
  <si>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</si>
  <si>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</si>
  <si>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</si>
  <si>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</si>
  <si>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</si>
  <si>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</si>
  <si>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</si>
  <si>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</si>
  <si>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</si>
  <si>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</si>
  <si>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</si>
  <si>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</si>
  <si>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</si>
  <si>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</si>
  <si>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</si>
  <si>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</si>
  <si>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</si>
  <si>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</si>
  <si>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</si>
  <si>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</si>
  <si>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</si>
  <si>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</si>
  <si>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</si>
  <si>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</si>
  <si>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</si>
  <si>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</si>
  <si>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</si>
  <si>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</si>
  <si>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</si>
  <si>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</si>
  <si>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</si>
  <si>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</si>
  <si>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</si>
  <si>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</si>
  <si>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</si>
  <si>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</si>
  <si>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</si>
  <si>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</si>
  <si>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</si>
  <si>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</si>
  <si>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</si>
  <si>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</si>
  <si>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</si>
  <si>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</si>
  <si>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</si>
  <si>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</si>
  <si>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</si>
  <si>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</si>
  <si>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</si>
  <si>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</si>
  <si>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</si>
  <si>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</si>
  <si>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</si>
  <si>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</si>
  <si>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</si>
  <si>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</si>
  <si>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</si>
  <si>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</si>
  <si>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</si>
  <si>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</si>
  <si>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</si>
  <si>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</si>
  <si>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</si>
  <si>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</si>
  <si>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</si>
  <si>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</si>
  <si>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</si>
  <si>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</si>
  <si>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</si>
  <si>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</si>
  <si>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</si>
  <si>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</si>
  <si>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</si>
  <si>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</si>
  <si>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</si>
  <si>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</si>
  <si>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</si>
  <si>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</si>
  <si>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</si>
  <si>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</si>
  <si>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</si>
  <si>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</si>
  <si>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</si>
  <si>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</si>
  <si>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</si>
  <si>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</si>
  <si>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</si>
  <si>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</si>
  <si>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</si>
  <si>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</si>
  <si>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</si>
  <si>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</si>
  <si>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</si>
  <si>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</si>
  <si>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</si>
  <si>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</si>
  <si>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</si>
  <si>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</si>
  <si>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</si>
  <si>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</si>
  <si>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</si>
  <si>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</si>
  <si>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</si>
  <si>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</si>
  <si>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</si>
  <si>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</si>
  <si>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</si>
  <si>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</si>
  <si>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</si>
  <si>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</si>
  <si>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</si>
  <si>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</si>
  <si>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</si>
  <si>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</si>
  <si>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</si>
  <si>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</si>
  <si>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</si>
  <si>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</si>
  <si>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</si>
  <si>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</si>
  <si>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</si>
  <si>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</si>
  <si>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</si>
  <si>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</si>
  <si>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</si>
  <si>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</si>
  <si>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</si>
  <si>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</si>
  <si>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</si>
  <si>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</si>
  <si>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</si>
  <si>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</si>
  <si>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</si>
  <si>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</si>
  <si>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</si>
  <si>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</si>
  <si>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</si>
  <si>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</si>
  <si>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</si>
  <si>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</si>
  <si>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</si>
  <si>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</si>
  <si>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</si>
  <si>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</si>
  <si>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</si>
  <si>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</si>
  <si>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</si>
  <si>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</si>
  <si>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</si>
  <si>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</si>
  <si>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</si>
  <si>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</si>
  <si>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</si>
  <si>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</si>
  <si>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</si>
  <si>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</si>
  <si>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</si>
  <si>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</si>
  <si>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</si>
  <si>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</si>
  <si>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</si>
  <si>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</si>
  <si>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</si>
  <si>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</si>
  <si>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</si>
  <si>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</si>
  <si>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</si>
  <si>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</si>
  <si>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</si>
  <si>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</si>
  <si>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</si>
  <si>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</si>
  <si>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</si>
  <si>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</si>
  <si>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</si>
  <si>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</si>
  <si>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</si>
  <si>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</si>
  <si>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</si>
  <si>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</si>
  <si>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</si>
  <si>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</si>
  <si>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</si>
  <si>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</si>
  <si>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</si>
  <si>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</si>
  <si>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</si>
  <si>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</si>
  <si>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</si>
  <si>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</si>
  <si>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</si>
  <si>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</si>
  <si>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</si>
  <si>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</si>
  <si>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</si>
  <si>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</si>
  <si>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</si>
  <si>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</si>
  <si>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</si>
  <si>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</si>
  <si>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</si>
  <si>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</si>
  <si>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</si>
  <si>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</si>
  <si>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</si>
  <si>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</si>
  <si>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</si>
  <si>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</si>
  <si>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</si>
  <si>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</si>
  <si>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</si>
  <si>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</si>
  <si>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</si>
  <si>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</si>
  <si>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</si>
  <si>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</si>
  <si>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</si>
  <si>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</si>
  <si>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</si>
  <si>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</si>
  <si>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</si>
  <si>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</si>
  <si>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</si>
  <si>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</si>
  <si>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</si>
  <si>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</si>
  <si>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</si>
  <si>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</si>
  <si>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</si>
  <si>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</si>
  <si>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</si>
  <si>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</si>
  <si>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</si>
  <si>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</si>
  <si>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</si>
  <si>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</si>
  <si>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</si>
  <si>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</si>
  <si>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</si>
  <si>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</si>
  <si>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</si>
  <si>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</si>
  <si>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</si>
  <si>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</si>
  <si>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</si>
  <si>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</si>
  <si>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</si>
  <si>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</si>
  <si>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</si>
  <si>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</si>
  <si>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</si>
  <si>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</si>
  <si>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</si>
  <si>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</si>
  <si>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</si>
  <si>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</si>
  <si>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</si>
  <si>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</si>
  <si>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</si>
  <si>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</si>
  <si>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</si>
  <si>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</si>
  <si>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</si>
  <si>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</si>
  <si>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</si>
  <si>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</si>
  <si>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</si>
  <si>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</si>
  <si>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</si>
  <si>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</si>
  <si>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</si>
  <si>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</si>
  <si>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</si>
  <si>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</si>
  <si>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</si>
  <si>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</si>
  <si>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</si>
  <si>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</si>
  <si>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</si>
  <si>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</si>
  <si>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</si>
  <si>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</si>
  <si>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</si>
  <si>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</si>
  <si>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</si>
  <si>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</si>
  <si>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</si>
  <si>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</si>
  <si>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</si>
  <si>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</si>
  <si>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</si>
  <si>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</si>
  <si>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</si>
  <si>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</si>
  <si>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</si>
  <si>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</si>
  <si>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</si>
  <si>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</si>
  <si>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</si>
  <si>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</si>
  <si>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</si>
  <si>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</si>
  <si>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</si>
  <si>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</si>
  <si>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</si>
  <si>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</si>
  <si>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</si>
  <si>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</si>
  <si>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</si>
  <si>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</si>
  <si>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</si>
  <si>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</si>
  <si>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</si>
  <si>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</si>
  <si>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</si>
  <si>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</si>
  <si>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</si>
  <si>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</si>
  <si>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</si>
  <si>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</si>
  <si>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</si>
  <si>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</si>
  <si>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</si>
  <si>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</si>
  <si>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</si>
  <si>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</si>
  <si>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</si>
  <si>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</si>
  <si>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</si>
  <si>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</si>
  <si>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</si>
  <si>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</si>
  <si>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</si>
  <si>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</si>
  <si>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</si>
  <si>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</si>
  <si>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</si>
  <si>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</si>
  <si>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</si>
  <si>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</si>
  <si>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</si>
  <si>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</si>
  <si>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</si>
  <si>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</si>
  <si>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</si>
  <si>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</si>
  <si>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</si>
  <si>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</si>
  <si>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</si>
  <si>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</si>
  <si>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</si>
  <si>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</si>
  <si>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</si>
  <si>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</si>
  <si>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</si>
  <si>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</si>
  <si>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</si>
  <si>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</si>
  <si>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</si>
  <si>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</si>
  <si>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</si>
  <si>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</si>
  <si>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</si>
  <si>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</si>
  <si>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</si>
  <si>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</si>
  <si>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</si>
  <si>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</si>
  <si>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</si>
  <si>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</si>
  <si>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</si>
  <si>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</si>
  <si>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</si>
  <si>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</si>
  <si>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</si>
  <si>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</si>
  <si>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</si>
  <si>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</si>
  <si>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</si>
  <si>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</si>
  <si>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</si>
  <si>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</si>
  <si>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</si>
  <si>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</si>
  <si>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</si>
  <si>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</si>
  <si>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</si>
  <si>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</si>
  <si>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</si>
  <si>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</si>
  <si>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</si>
  <si>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</si>
  <si>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</si>
  <si>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</si>
  <si>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</si>
  <si>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</si>
  <si>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</si>
  <si>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</si>
  <si>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</si>
  <si>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</si>
  <si>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</si>
  <si>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</si>
  <si>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</si>
  <si>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</si>
  <si>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</si>
  <si>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</si>
  <si>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</si>
  <si>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</si>
  <si>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</si>
  <si>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</si>
  <si>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</si>
  <si>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</si>
  <si>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</si>
  <si>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</si>
  <si>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</si>
  <si>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</si>
  <si>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</si>
  <si>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</si>
  <si>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</si>
  <si>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</si>
  <si>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</si>
  <si>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</si>
  <si>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</si>
  <si>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</si>
  <si>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</si>
  <si>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</si>
  <si>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</si>
  <si>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</si>
  <si>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</si>
  <si>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</si>
  <si>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</si>
  <si>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</si>
  <si>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</si>
  <si>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</si>
  <si>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</si>
  <si>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</si>
  <si>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</si>
  <si>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</si>
  <si>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</si>
  <si>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</si>
  <si>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</si>
  <si>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</si>
  <si>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</si>
  <si>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</si>
  <si>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</si>
  <si>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</si>
  <si>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</si>
  <si>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</si>
  <si>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</si>
  <si>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</si>
  <si>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</si>
  <si>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</si>
  <si>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</si>
  <si>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</si>
  <si>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</si>
  <si>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</si>
  <si>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</si>
  <si>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</si>
  <si>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</si>
  <si>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</si>
  <si>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</si>
  <si>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</si>
  <si>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</si>
  <si>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</si>
  <si>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</si>
  <si>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</si>
  <si>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</si>
  <si>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</si>
  <si>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</si>
  <si>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</si>
  <si>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</si>
  <si>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</si>
  <si>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</si>
  <si>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</si>
  <si>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</si>
  <si>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</si>
  <si>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</si>
  <si>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</si>
  <si>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</si>
  <si>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</si>
  <si>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</si>
  <si>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</si>
  <si>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</si>
  <si>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</si>
  <si>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</si>
  <si>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</si>
  <si>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</si>
  <si>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</si>
  <si>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</si>
  <si>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</si>
  <si>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</si>
  <si>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</si>
  <si>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</si>
  <si>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</si>
  <si>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</si>
  <si>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</si>
  <si>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</si>
  <si>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</si>
  <si>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</si>
  <si>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</si>
  <si>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</si>
  <si>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</si>
  <si>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</si>
  <si>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</si>
  <si>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</si>
  <si>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</si>
  <si>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</si>
  <si>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</si>
  <si>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</si>
  <si>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</si>
  <si>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</si>
  <si>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</si>
  <si>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</si>
  <si>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</si>
  <si>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</si>
  <si>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</si>
  <si>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</si>
  <si>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</si>
  <si>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</si>
  <si>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</si>
  <si>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</si>
  <si>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</si>
  <si>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</si>
  <si>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</si>
  <si>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</si>
  <si>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</si>
  <si>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</si>
  <si>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</si>
  <si>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</si>
  <si>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</si>
  <si>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</si>
  <si>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</si>
  <si>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</si>
  <si>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</si>
  <si>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</si>
  <si>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</si>
  <si>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</si>
  <si>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</si>
  <si>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</si>
  <si>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</si>
  <si>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</si>
  <si>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</si>
  <si>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</si>
  <si>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</si>
  <si>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</si>
  <si>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</si>
  <si>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</si>
  <si>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</si>
  <si>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</si>
  <si>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</si>
  <si>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</si>
  <si>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</si>
  <si>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</si>
  <si>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</si>
  <si>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</si>
  <si>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</si>
  <si>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</si>
  <si>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</si>
  <si>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</si>
  <si>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</si>
  <si>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</si>
  <si>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</si>
  <si>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</si>
  <si>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</si>
  <si>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</si>
  <si>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</si>
  <si>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</si>
  <si>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</si>
  <si>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</si>
  <si>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</si>
  <si>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</si>
  <si>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</si>
  <si>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</si>
  <si>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</si>
  <si>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</si>
  <si>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</si>
  <si>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</si>
  <si>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</si>
  <si>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</si>
  <si>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</si>
  <si>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</si>
  <si>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</si>
  <si>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</si>
  <si>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</si>
  <si>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</si>
  <si>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</si>
  <si>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</si>
  <si>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</si>
  <si>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</si>
  <si>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</si>
  <si>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</si>
  <si>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</si>
  <si>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</si>
  <si>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</si>
  <si>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</si>
  <si>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</si>
  <si>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</si>
  <si>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</si>
  <si>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</si>
  <si>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</si>
  <si>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</si>
  <si>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</si>
  <si>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</si>
  <si>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</si>
  <si>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</si>
  <si>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</si>
  <si>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</si>
  <si>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</si>
  <si>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</si>
  <si>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</si>
  <si>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</si>
  <si>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</si>
  <si>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</si>
  <si>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</si>
  <si>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</si>
  <si>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</si>
  <si>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</si>
  <si>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</si>
  <si>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</si>
  <si>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</si>
  <si>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</si>
  <si>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</si>
  <si>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</si>
  <si>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</si>
  <si>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</si>
  <si>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</si>
  <si>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</si>
  <si>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</si>
  <si>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</si>
  <si>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</si>
  <si>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</si>
  <si>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</si>
  <si>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</si>
  <si>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</si>
  <si>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</si>
  <si>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</si>
  <si>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</si>
  <si>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</si>
  <si>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</si>
  <si>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</si>
  <si>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</si>
  <si>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</si>
  <si>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</si>
  <si>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</si>
  <si>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</si>
  <si>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</si>
  <si>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</si>
  <si>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</si>
  <si>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</si>
  <si>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</si>
  <si>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</si>
  <si>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</si>
  <si>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</si>
  <si>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</si>
  <si>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</si>
  <si>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</si>
  <si>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</si>
  <si>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</si>
  <si>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</si>
  <si>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</si>
  <si>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</si>
  <si>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</si>
  <si>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</si>
  <si>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</si>
  <si>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</si>
  <si>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</si>
  <si>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</si>
  <si>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</si>
  <si>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</si>
  <si>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</si>
  <si>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</si>
  <si>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</si>
  <si>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</si>
  <si>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</si>
  <si>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</si>
  <si>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</si>
  <si>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</si>
  <si>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</si>
  <si>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</si>
  <si>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</si>
  <si>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</si>
  <si>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</si>
  <si>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</si>
  <si>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</si>
  <si>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</si>
  <si>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</si>
  <si>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</si>
  <si>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</si>
  <si>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</si>
  <si>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</si>
  <si>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</si>
  <si>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</si>
  <si>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</si>
  <si>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</si>
  <si>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</si>
  <si>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</si>
  <si>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</si>
  <si>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</si>
  <si>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</si>
  <si>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</si>
  <si>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</si>
  <si>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</si>
  <si>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</si>
  <si>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</si>
  <si>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</si>
  <si>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</si>
  <si>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</si>
  <si>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</si>
  <si>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</si>
  <si>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</si>
  <si>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</si>
  <si>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</si>
  <si>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</si>
  <si>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</si>
  <si>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</si>
  <si>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</si>
  <si>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</si>
  <si>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</si>
  <si>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</si>
  <si>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</si>
  <si>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</si>
  <si>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</si>
  <si>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</si>
  <si>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</si>
  <si>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</si>
  <si>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</si>
  <si>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</si>
  <si>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</si>
  <si>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</si>
  <si>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</si>
  <si>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</si>
  <si>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</si>
  <si>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</si>
  <si>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</si>
  <si>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</si>
  <si>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</si>
  <si>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</si>
  <si>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</si>
  <si>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</si>
  <si>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</si>
  <si>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</si>
  <si>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</si>
  <si>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</si>
  <si>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</si>
  <si>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</si>
  <si>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</si>
  <si>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</si>
  <si>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</si>
  <si>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</si>
  <si>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</si>
  <si>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</si>
  <si>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</si>
  <si>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</si>
  <si>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</si>
  <si>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</si>
  <si>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</si>
  <si>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</si>
  <si>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</si>
  <si>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</si>
  <si>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</si>
  <si>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</si>
  <si>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</si>
  <si>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</si>
  <si>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</si>
  <si>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</si>
  <si>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</si>
  <si>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</si>
  <si>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</si>
  <si>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</si>
  <si>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</si>
  <si>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</si>
  <si>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</si>
  <si>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</si>
  <si>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</si>
  <si>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</si>
  <si>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</si>
  <si>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</si>
  <si>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</si>
  <si>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</si>
  <si>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</si>
  <si>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</si>
  <si>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</si>
  <si>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</si>
  <si>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</si>
  <si>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</si>
  <si>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</si>
  <si>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</si>
  <si>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</si>
  <si>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</si>
  <si>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</si>
  <si>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</si>
  <si>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</si>
  <si>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</si>
  <si>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</si>
  <si>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</si>
  <si>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</si>
  <si>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</si>
  <si>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</si>
  <si>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</si>
  <si>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</si>
  <si>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</si>
  <si>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</si>
  <si>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</si>
  <si>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</si>
  <si>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</si>
  <si>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</si>
  <si>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</si>
  <si>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</si>
  <si>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</si>
  <si>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</si>
  <si>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</si>
  <si>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</si>
  <si>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</si>
  <si>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</si>
  <si>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</si>
  <si>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</si>
  <si>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</si>
  <si>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</si>
  <si>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</si>
  <si>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</si>
  <si>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</si>
  <si>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</si>
  <si>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</si>
  <si>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</si>
  <si>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</si>
  <si>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</si>
  <si>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</si>
  <si>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</si>
  <si>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</si>
  <si>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</si>
  <si>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</si>
  <si>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</si>
  <si>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</si>
  <si>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</si>
  <si>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</si>
  <si>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</si>
  <si>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</si>
  <si>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</si>
  <si>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</si>
  <si>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</si>
  <si>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</si>
  <si>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</si>
  <si>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</si>
  <si>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</si>
  <si>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</si>
  <si>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</si>
  <si>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</si>
  <si>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</si>
  <si>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</si>
  <si>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</si>
  <si>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</si>
  <si>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</si>
  <si>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</si>
  <si>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</si>
  <si>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</si>
  <si>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</si>
  <si>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</si>
  <si>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</si>
  <si>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</si>
  <si>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</si>
  <si>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</si>
  <si>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</si>
  <si>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</si>
  <si>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</si>
  <si>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</si>
  <si>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</si>
  <si>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</si>
  <si>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</si>
  <si>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</si>
  <si>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</si>
  <si>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</si>
  <si>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</si>
  <si>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</si>
  <si>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</si>
  <si>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</si>
  <si>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</si>
  <si>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</si>
  <si>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</si>
  <si>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</si>
  <si>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</si>
  <si>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</si>
  <si>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</si>
  <si>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</si>
  <si>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</si>
  <si>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</si>
  <si>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</si>
  <si>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</si>
  <si>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</si>
  <si>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</si>
  <si>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</si>
  <si>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</si>
  <si>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</si>
  <si>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</si>
  <si>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</si>
  <si>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</si>
  <si>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</si>
  <si>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</si>
  <si>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</si>
  <si>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</si>
  <si>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</si>
  <si>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</si>
  <si>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</si>
  <si>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</si>
  <si>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</si>
  <si>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</si>
  <si>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</si>
  <si>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</si>
  <si>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</si>
  <si>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</si>
  <si>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</si>
  <si>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</si>
  <si>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</si>
  <si>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</si>
  <si>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</si>
  <si>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</si>
  <si>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</si>
  <si>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</si>
  <si>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</si>
  <si>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</si>
  <si>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</si>
  <si>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</si>
  <si>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</si>
  <si>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</si>
  <si>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</si>
  <si>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</si>
  <si>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</si>
  <si>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</si>
  <si>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</si>
  <si>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</si>
  <si>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</si>
  <si>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</si>
  <si>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</si>
  <si>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</si>
  <si>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</si>
  <si>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</si>
  <si>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</si>
  <si>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</si>
  <si>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</si>
  <si>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</si>
  <si>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</si>
  <si>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</si>
  <si>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</si>
  <si>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</si>
  <si>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</si>
  <si>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</si>
  <si>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</si>
  <si>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</si>
  <si>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</si>
  <si>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</si>
  <si>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</si>
  <si>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</si>
  <si>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</si>
  <si>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</si>
  <si>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</si>
  <si>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</si>
  <si>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</si>
  <si>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</si>
  <si>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</si>
  <si>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</si>
  <si>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</si>
  <si>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</si>
  <si>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</si>
  <si>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</si>
  <si>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</si>
  <si>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</si>
  <si>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</si>
  <si>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</si>
  <si>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</si>
  <si>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</si>
  <si>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</si>
  <si>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</si>
  <si>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</si>
  <si>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</si>
  <si>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</si>
  <si>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</si>
  <si>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</si>
  <si>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</si>
  <si>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</si>
  <si>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</si>
  <si>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</si>
  <si>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</si>
  <si>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</si>
  <si>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</si>
  <si>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</si>
  <si>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</si>
  <si>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</si>
  <si>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</si>
  <si>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</si>
  <si>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</si>
  <si>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</si>
  <si>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</si>
  <si>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</si>
  <si>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</si>
  <si>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</si>
  <si>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</si>
  <si>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</si>
  <si>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</si>
  <si>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</si>
  <si>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</si>
  <si>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</si>
  <si>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</si>
  <si>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</si>
  <si>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</si>
  <si>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</si>
  <si>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</si>
  <si>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</si>
  <si>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</si>
  <si>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</si>
  <si>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</si>
  <si>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</si>
  <si>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</si>
  <si>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</si>
  <si>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</si>
  <si>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</si>
  <si>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</si>
  <si>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</si>
  <si>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</si>
  <si>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</si>
  <si>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</si>
  <si>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</si>
  <si>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</si>
  <si>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</si>
  <si>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</si>
  <si>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</si>
  <si>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</si>
  <si>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</si>
  <si>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</si>
  <si>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</si>
  <si>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</si>
  <si>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</si>
  <si>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</si>
  <si>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</si>
  <si>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</si>
  <si>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</si>
  <si>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</si>
  <si>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</si>
  <si>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</si>
  <si>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</si>
  <si>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</si>
  <si>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</si>
  <si>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</si>
  <si>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</si>
  <si>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</si>
  <si>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</si>
  <si>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</si>
  <si>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</si>
  <si>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</si>
  <si>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</si>
  <si>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</si>
  <si>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</si>
  <si>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</si>
  <si>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</si>
  <si>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</si>
  <si>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</si>
  <si>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</si>
  <si>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</si>
  <si>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</si>
  <si>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</si>
  <si>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</si>
  <si>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</si>
  <si>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</si>
  <si>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</si>
  <si>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</si>
  <si>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</si>
  <si>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</si>
  <si>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</si>
  <si>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</si>
  <si>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</si>
  <si>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</si>
  <si>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</si>
  <si>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</si>
  <si>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</si>
  <si>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</si>
  <si>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</si>
  <si>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</si>
  <si>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</si>
  <si>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</si>
  <si>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</si>
  <si>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</si>
  <si>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</si>
  <si>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</si>
  <si>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</si>
  <si>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</si>
  <si>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</si>
  <si>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</si>
  <si>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</si>
  <si>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</si>
  <si>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</si>
  <si>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</si>
  <si>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</si>
  <si>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</si>
  <si>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</si>
  <si>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</si>
  <si>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</si>
  <si>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</si>
  <si>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</si>
  <si>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</si>
  <si>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</si>
  <si>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</si>
  <si>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</si>
  <si>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</si>
  <si>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</si>
  <si>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</si>
  <si>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</si>
  <si>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</si>
  <si>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</si>
  <si>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</si>
  <si>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</si>
  <si>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</si>
  <si>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</si>
  <si>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</si>
  <si>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</si>
  <si>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</si>
  <si>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</si>
  <si>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</si>
  <si>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</si>
  <si>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</si>
  <si>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</si>
  <si>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</si>
  <si>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</si>
  <si>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</si>
  <si>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</si>
  <si>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</si>
  <si>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</si>
  <si>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</si>
  <si>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</si>
  <si>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</si>
  <si>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</si>
  <si>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</si>
  <si>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</si>
  <si>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</si>
  <si>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</si>
  <si>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</si>
  <si>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</si>
  <si>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</si>
  <si>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</si>
  <si>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</si>
  <si>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</si>
  <si>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</si>
  <si>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</si>
  <si>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</si>
  <si>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</si>
  <si>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</si>
  <si>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</si>
  <si>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</si>
  <si>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</si>
  <si>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</si>
  <si>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</si>
  <si>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</si>
  <si>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</si>
  <si>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</si>
  <si>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</si>
  <si>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</si>
  <si>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</si>
  <si>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</si>
  <si>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</si>
  <si>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</si>
  <si>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</si>
  <si>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</si>
  <si>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</si>
  <si>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</si>
  <si>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</si>
  <si>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</si>
  <si>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</si>
  <si>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</si>
  <si>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</si>
  <si>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</si>
  <si>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</si>
  <si>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</si>
  <si>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</si>
  <si>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</si>
  <si>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</si>
  <si>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</si>
  <si>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</si>
  <si>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</si>
  <si>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</si>
  <si>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</si>
  <si>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</si>
  <si>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</si>
  <si>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</si>
  <si>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</si>
  <si>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</si>
  <si>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</si>
  <si>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</si>
  <si>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</si>
  <si>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</si>
  <si>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</si>
  <si>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</si>
  <si>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</si>
  <si>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</si>
  <si>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</si>
  <si>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</si>
  <si>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</si>
  <si>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</si>
  <si>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</si>
  <si>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</si>
  <si>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</si>
  <si>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</si>
  <si>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</si>
  <si>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</si>
  <si>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</si>
  <si>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</si>
  <si>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</si>
  <si>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</si>
  <si>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</si>
  <si>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</si>
  <si>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</si>
  <si>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</si>
  <si>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</si>
  <si>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</si>
  <si>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</si>
  <si>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</si>
  <si>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</si>
  <si>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</si>
  <si>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</si>
  <si>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</si>
  <si>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</si>
  <si>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</si>
  <si>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</si>
  <si>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</si>
  <si>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</si>
  <si>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</si>
  <si>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</si>
  <si>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</si>
  <si>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</si>
  <si>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</si>
  <si>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</si>
  <si>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</si>
  <si>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</si>
  <si>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</si>
  <si>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</si>
  <si>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</si>
  <si>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</si>
  <si>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</si>
  <si>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</si>
  <si>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</si>
  <si>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</si>
  <si>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</si>
  <si>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</si>
  <si>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</si>
  <si>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</si>
  <si>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</si>
  <si>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</si>
  <si>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</si>
  <si>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</si>
  <si>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</si>
  <si>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</si>
  <si>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</si>
  <si>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</si>
  <si>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</si>
  <si>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</si>
  <si>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</si>
  <si>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</si>
  <si>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</si>
  <si>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</si>
  <si>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</si>
  <si>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</si>
  <si>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</si>
  <si>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</si>
  <si>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</si>
  <si>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</si>
  <si>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</si>
  <si>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</si>
  <si>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</si>
  <si>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</si>
  <si>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</si>
  <si>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</si>
  <si>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</si>
  <si>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</si>
  <si>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</si>
  <si>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</si>
  <si>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</si>
  <si>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</si>
  <si>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</si>
  <si>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</si>
  <si>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</si>
  <si>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</si>
  <si>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</si>
  <si>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</si>
  <si>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</si>
  <si>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</si>
  <si>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</si>
  <si>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</si>
  <si>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</si>
  <si>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</si>
  <si>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</si>
  <si>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</si>
  <si>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</si>
  <si>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</si>
  <si>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</si>
  <si>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</si>
  <si>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</si>
  <si>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</si>
  <si>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</si>
  <si>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</si>
  <si>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</si>
  <si>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</si>
  <si>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</si>
  <si>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</si>
  <si>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</si>
  <si>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</si>
  <si>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</si>
  <si>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</si>
  <si>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</si>
  <si>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</si>
  <si>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</si>
  <si>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</si>
  <si>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</si>
  <si>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</si>
  <si>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</si>
  <si>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</si>
  <si>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</si>
  <si>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</si>
  <si>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</si>
  <si>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</si>
  <si>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</si>
  <si>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</si>
  <si>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</si>
  <si>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</si>
  <si>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</si>
  <si>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</si>
  <si>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</si>
  <si>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</si>
  <si>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</si>
  <si>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</si>
  <si>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</si>
  <si>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</si>
  <si>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</si>
  <si>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</si>
  <si>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</si>
  <si>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</si>
  <si>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</si>
  <si>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</si>
  <si>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</si>
  <si>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</si>
  <si>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</si>
  <si>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</si>
  <si>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</si>
  <si>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</si>
  <si>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</si>
  <si>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</si>
  <si>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</si>
  <si>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</si>
  <si>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</si>
  <si>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</si>
  <si>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</si>
  <si>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</si>
  <si>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</si>
  <si>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</si>
  <si>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</si>
  <si>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</si>
  <si>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</si>
  <si>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</si>
  <si>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</si>
  <si>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</si>
  <si>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</si>
  <si>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</si>
  <si>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</si>
  <si>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</si>
  <si>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</si>
  <si>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</si>
  <si>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</si>
  <si>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</si>
  <si>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</si>
  <si>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</si>
  <si>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</si>
  <si>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</si>
  <si>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</si>
  <si>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</si>
  <si>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</si>
  <si>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</si>
  <si>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</si>
  <si>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</si>
  <si>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</si>
  <si>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</si>
  <si>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</si>
  <si>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</si>
  <si>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</si>
  <si>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</si>
  <si>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</si>
  <si>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</si>
  <si>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</si>
  <si>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</si>
  <si>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</si>
  <si>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</si>
  <si>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</si>
  <si>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</si>
  <si>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</si>
  <si>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</si>
  <si>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</si>
  <si>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</si>
  <si>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</si>
  <si>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</si>
  <si>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</si>
  <si>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</si>
  <si>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</si>
  <si>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</si>
  <si>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</si>
  <si>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</si>
  <si>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</si>
  <si>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</si>
  <si>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</si>
  <si>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</si>
  <si>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</si>
  <si>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</si>
  <si>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</si>
  <si>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</si>
  <si>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</si>
  <si>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</si>
  <si>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</si>
  <si>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</si>
  <si>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</si>
  <si>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</si>
  <si>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</si>
  <si>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</si>
  <si>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</si>
  <si>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</si>
  <si>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</si>
  <si>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</si>
  <si>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</si>
  <si>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</si>
  <si>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</si>
  <si>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</si>
  <si>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</si>
  <si>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</si>
  <si>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</si>
  <si>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</si>
  <si>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</si>
  <si>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</si>
  <si>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</si>
  <si>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</si>
  <si>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</si>
  <si>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</si>
  <si>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</si>
  <si>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</si>
  <si>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</si>
  <si>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</si>
  <si>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</si>
  <si>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</si>
  <si>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</si>
  <si>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</si>
  <si>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</si>
  <si>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</si>
  <si>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</si>
  <si>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</si>
  <si>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</si>
  <si>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</si>
  <si>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</si>
  <si>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</si>
  <si>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</si>
  <si>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</si>
  <si>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</si>
  <si>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</si>
  <si>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</si>
  <si>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</si>
  <si>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</si>
  <si>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</si>
  <si>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</si>
  <si>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</si>
  <si>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</si>
  <si>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</si>
  <si>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</si>
  <si>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</si>
  <si>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</si>
  <si>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</si>
  <si>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</si>
  <si>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</si>
  <si>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</si>
  <si>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</si>
  <si>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</si>
  <si>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</si>
  <si>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</si>
  <si>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</si>
  <si>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</si>
  <si>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</si>
  <si>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</si>
  <si>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</si>
  <si>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</si>
  <si>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</si>
  <si>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</si>
  <si>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</si>
  <si>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</si>
  <si>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</si>
  <si>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</si>
  <si>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</si>
  <si>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</si>
  <si>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</si>
  <si>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</si>
  <si>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</si>
  <si>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</si>
  <si>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</si>
  <si>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</si>
  <si>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</si>
  <si>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</si>
  <si>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</si>
  <si>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</si>
  <si>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</si>
  <si>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</si>
  <si>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</si>
  <si>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</si>
  <si>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</si>
  <si>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</si>
  <si>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</si>
  <si>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</si>
  <si>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</si>
  <si>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</si>
  <si>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</si>
  <si>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</si>
  <si>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</si>
  <si>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</si>
  <si>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</si>
  <si>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</si>
  <si>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</si>
  <si>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</si>
  <si>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</si>
  <si>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</si>
  <si>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</si>
  <si>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</si>
  <si>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</si>
  <si>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</si>
  <si>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</si>
  <si>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</si>
  <si>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</si>
  <si>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</si>
  <si>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</si>
  <si>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</si>
  <si>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</si>
  <si>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</si>
  <si>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</si>
  <si>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</si>
  <si>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</si>
  <si>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</si>
  <si>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</si>
  <si>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</si>
  <si>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</si>
  <si>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</si>
  <si>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</si>
  <si>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</si>
  <si>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</si>
  <si>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</si>
  <si>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</si>
  <si>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</si>
  <si>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</si>
  <si>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</si>
  <si>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</si>
  <si>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</si>
  <si>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</si>
  <si>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</si>
  <si>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</si>
  <si>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</si>
  <si>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</si>
  <si>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</si>
  <si>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</si>
  <si>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</si>
  <si>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</si>
  <si>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</si>
  <si>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</si>
  <si>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</si>
  <si>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</si>
  <si>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</si>
  <si>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</si>
  <si>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</si>
  <si>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</si>
  <si>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</si>
  <si>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</si>
  <si>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</si>
  <si>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</si>
  <si>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</si>
  <si>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</si>
  <si>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</si>
  <si>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</si>
  <si>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</si>
  <si>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</si>
  <si>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</si>
  <si>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</si>
  <si>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</si>
  <si>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</si>
  <si>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</si>
  <si>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</si>
  <si>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</si>
  <si>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</si>
  <si>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</si>
  <si>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</si>
  <si>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</si>
  <si>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</si>
  <si>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</si>
  <si>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</si>
  <si>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</si>
  <si>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</si>
  <si>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</si>
  <si>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</si>
  <si>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</si>
  <si>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</si>
  <si>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</si>
  <si>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</si>
  <si>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</si>
  <si>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</si>
  <si>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</si>
  <si>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</si>
  <si>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</si>
  <si>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</si>
  <si>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</si>
  <si>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</si>
  <si>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</si>
  <si>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</si>
  <si>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</si>
  <si>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</si>
  <si>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</si>
  <si>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</si>
  <si>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</si>
  <si>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</si>
  <si>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</si>
  <si>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</si>
  <si>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</si>
  <si>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</si>
  <si>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</si>
  <si>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</si>
  <si>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</si>
  <si>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</si>
  <si>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</si>
  <si>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</si>
  <si>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</si>
  <si>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</si>
  <si>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</si>
  <si>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</si>
  <si>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</si>
  <si>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</si>
  <si>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</si>
  <si>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</si>
  <si>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</si>
  <si>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</si>
  <si>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</si>
  <si>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</si>
  <si>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</si>
  <si>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</si>
  <si>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</si>
  <si>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</si>
  <si>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</si>
  <si>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</si>
  <si>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</si>
  <si>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</si>
  <si>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</si>
  <si>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</si>
  <si>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</si>
  <si>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</si>
  <si>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</si>
  <si>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</si>
  <si>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</si>
  <si>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</si>
  <si>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</si>
  <si>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</si>
  <si>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</si>
  <si>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</si>
  <si>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</si>
  <si>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</si>
  <si>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</si>
  <si>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</si>
  <si>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</si>
  <si>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</si>
  <si>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</si>
  <si>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</si>
  <si>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</si>
  <si>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</si>
  <si>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</si>
  <si>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</si>
  <si>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</si>
  <si>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</si>
  <si>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</si>
  <si>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</si>
  <si>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</si>
  <si>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</si>
  <si>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</si>
  <si>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</si>
  <si>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</si>
  <si>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</si>
  <si>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</si>
  <si>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</si>
  <si>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</si>
  <si>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</si>
  <si>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</si>
  <si>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</si>
  <si>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</si>
  <si>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</si>
  <si>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</si>
  <si>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</si>
  <si>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</si>
  <si>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</si>
  <si>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</si>
  <si>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</si>
  <si>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</si>
  <si>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</si>
  <si>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</si>
  <si>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</si>
  <si>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</si>
  <si>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</si>
  <si>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</si>
  <si>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</si>
  <si>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</si>
  <si>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</si>
  <si>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</si>
  <si>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</si>
  <si>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</si>
  <si>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</si>
  <si>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</si>
  <si>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</si>
  <si>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</si>
  <si>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</si>
  <si>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</si>
  <si>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</si>
  <si>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</si>
  <si>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</si>
  <si>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</si>
  <si>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</si>
  <si>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</si>
  <si>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</si>
  <si>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</si>
  <si>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</si>
  <si>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</si>
  <si>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</si>
  <si>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</si>
  <si>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</si>
  <si>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</si>
  <si>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</si>
  <si>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</si>
  <si>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</si>
  <si>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</si>
  <si>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</si>
  <si>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</si>
  <si>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</si>
  <si>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</si>
  <si>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</si>
  <si>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</si>
  <si>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</si>
  <si>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</si>
  <si>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</si>
  <si>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</si>
  <si>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</si>
  <si>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</si>
  <si>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</si>
  <si>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</si>
  <si>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</si>
  <si>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</si>
  <si>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</si>
  <si>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</si>
  <si>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</si>
  <si>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</si>
  <si>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</si>
  <si>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</si>
  <si>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</si>
  <si>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</si>
  <si>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</si>
  <si>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</si>
  <si>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</si>
  <si>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</si>
  <si>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</si>
  <si>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</si>
  <si>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</si>
  <si>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</si>
  <si>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</si>
  <si>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</si>
  <si>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</si>
  <si>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</si>
  <si>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</si>
  <si>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</si>
  <si>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</si>
  <si>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</si>
  <si>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</si>
  <si>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</si>
  <si>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</si>
  <si>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</si>
  <si>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</si>
  <si>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</si>
  <si>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</si>
  <si>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</si>
  <si>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</si>
  <si>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</si>
  <si>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</si>
  <si>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</si>
  <si>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</si>
  <si>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</si>
  <si>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</si>
  <si>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</si>
  <si>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</si>
  <si>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</si>
  <si>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</si>
  <si>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</si>
  <si>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</si>
  <si>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</si>
  <si>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</si>
  <si>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</si>
  <si>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</si>
  <si>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</si>
  <si>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</si>
  <si>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</si>
  <si>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</si>
  <si>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</si>
  <si>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</si>
  <si>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</si>
  <si>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</si>
  <si>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</si>
  <si>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</si>
  <si>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</si>
  <si>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</si>
  <si>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</si>
  <si>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</si>
  <si>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</si>
  <si>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</si>
  <si>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</si>
  <si>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</si>
  <si>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</si>
  <si>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</si>
  <si>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</si>
  <si>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</si>
  <si>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</si>
  <si>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</si>
  <si>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</si>
  <si>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</si>
  <si>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</si>
  <si>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</si>
  <si>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</si>
  <si>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</si>
  <si>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</si>
  <si>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</si>
  <si>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</si>
  <si>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</si>
  <si>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</si>
  <si>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</si>
  <si>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</si>
  <si>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</si>
  <si>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</si>
  <si>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</si>
  <si>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</si>
  <si>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</si>
  <si>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</si>
  <si>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</si>
  <si>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</si>
  <si>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</si>
  <si>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</si>
  <si>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</si>
  <si>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</si>
  <si>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</si>
  <si>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</si>
  <si>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</si>
  <si>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</si>
  <si>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</si>
  <si>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</si>
  <si>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</si>
  <si>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</si>
  <si>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</si>
  <si>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</si>
  <si>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</si>
  <si>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</si>
  <si>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</si>
  <si>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</si>
  <si>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</si>
  <si>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</si>
  <si>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</si>
  <si>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</si>
  <si>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</si>
  <si>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</si>
  <si>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</si>
  <si>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</si>
  <si>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</si>
  <si>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</si>
  <si>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</si>
  <si>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</si>
  <si>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</si>
  <si>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</si>
  <si>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</si>
  <si>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</si>
  <si>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</si>
  <si>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</si>
  <si>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</si>
  <si>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</si>
  <si>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</si>
  <si>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</si>
  <si>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</si>
  <si>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</si>
  <si>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</si>
  <si>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</si>
  <si>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</si>
  <si>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</si>
  <si>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</si>
  <si>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</si>
  <si>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</si>
  <si>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</si>
  <si>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</si>
  <si>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</si>
  <si>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</si>
  <si>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</si>
  <si>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</si>
  <si>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</si>
  <si>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</si>
  <si>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</si>
  <si>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</si>
  <si>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</si>
  <si>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</si>
  <si>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</si>
  <si>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</si>
  <si>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</si>
  <si>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</si>
  <si>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</si>
  <si>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</si>
  <si>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</si>
  <si>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</si>
  <si>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</si>
  <si>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</si>
  <si>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</si>
  <si>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</si>
  <si>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</si>
  <si>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</si>
  <si>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</si>
  <si>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</si>
  <si>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</si>
  <si>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</si>
  <si>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</si>
  <si>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</si>
  <si>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</si>
  <si>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</si>
  <si>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</si>
  <si>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</si>
  <si>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</si>
  <si>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</si>
  <si>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</si>
  <si>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</si>
  <si>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</si>
  <si>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</si>
  <si>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</si>
  <si>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</si>
  <si>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</si>
  <si>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</si>
  <si>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</si>
  <si>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</si>
  <si>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</si>
  <si>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</si>
  <si>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</si>
  <si>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</si>
  <si>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</si>
  <si>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</si>
  <si>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</si>
  <si>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</si>
  <si>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</si>
  <si>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</si>
  <si>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</si>
  <si>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</si>
  <si>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</si>
  <si>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</si>
  <si>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</si>
  <si>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</si>
  <si>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</si>
  <si>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</si>
  <si>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</si>
  <si>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</si>
  <si>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</si>
  <si>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</si>
  <si>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</si>
  <si>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</si>
  <si>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</si>
  <si>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</si>
  <si>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</si>
  <si>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</si>
  <si>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</si>
  <si>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</si>
  <si>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</si>
  <si>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</si>
  <si>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</si>
  <si>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</si>
  <si>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</si>
  <si>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</si>
  <si>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</si>
  <si>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</si>
  <si>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</si>
  <si>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</si>
  <si>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</si>
  <si>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</si>
  <si>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</si>
  <si>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</si>
  <si>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</si>
  <si>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</si>
  <si>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</si>
  <si>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</si>
  <si>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</si>
  <si>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</si>
  <si>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</si>
  <si>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</si>
  <si>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</si>
  <si>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</si>
  <si>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</si>
  <si>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</si>
  <si>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</si>
  <si>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</si>
  <si>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</si>
  <si>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</si>
  <si>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</si>
  <si>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</si>
  <si>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</si>
  <si>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</si>
  <si>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</si>
  <si>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</si>
  <si>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</si>
  <si>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</si>
  <si>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</si>
  <si>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</si>
  <si>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</si>
  <si>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</si>
  <si>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</si>
  <si>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</si>
  <si>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</si>
  <si>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</si>
  <si>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</si>
  <si>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</si>
  <si>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</si>
  <si>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</si>
  <si>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</si>
  <si>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</si>
  <si>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</si>
  <si>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</si>
  <si>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</si>
  <si>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</si>
  <si>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</si>
  <si>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</si>
  <si>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</si>
  <si>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</si>
  <si>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</si>
  <si>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</si>
  <si>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</si>
  <si>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</si>
  <si>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</si>
  <si>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</si>
  <si>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</si>
  <si>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</si>
  <si>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</si>
  <si>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</si>
  <si>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</si>
  <si>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</si>
  <si>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</si>
  <si>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</si>
  <si>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</si>
  <si>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</si>
  <si>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</si>
  <si>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</si>
  <si>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</si>
  <si>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</si>
  <si>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</si>
  <si>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</si>
  <si>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</si>
  <si>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</si>
  <si>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</si>
  <si>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</si>
  <si>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</si>
  <si>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</si>
  <si>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</si>
  <si>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</si>
  <si>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</si>
  <si>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</si>
  <si>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</si>
  <si>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</si>
  <si>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</si>
  <si>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</si>
  <si>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</si>
  <si>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</si>
  <si>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</si>
  <si>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</si>
  <si>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</si>
  <si>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</si>
  <si>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</si>
  <si>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</si>
  <si>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</si>
  <si>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</si>
  <si>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</si>
  <si>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</si>
  <si>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</si>
  <si>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</si>
  <si>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</si>
  <si>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</si>
  <si>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</si>
  <si>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</si>
  <si>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</si>
  <si>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</si>
  <si>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</si>
  <si>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</si>
  <si>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</si>
  <si>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</si>
  <si>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</si>
  <si>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</si>
  <si>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</si>
  <si>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</si>
  <si>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</si>
  <si>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</si>
  <si>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</si>
  <si>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</si>
  <si>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</si>
  <si>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</si>
  <si>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</si>
  <si>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</si>
  <si>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</si>
  <si>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</si>
  <si>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</si>
  <si>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</si>
  <si>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</si>
  <si>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</si>
  <si>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</si>
  <si>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</si>
  <si>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</si>
  <si>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</si>
  <si>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</si>
  <si>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</si>
  <si>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</si>
  <si>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</si>
  <si>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</si>
  <si>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</si>
  <si>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</si>
  <si>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</si>
  <si>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</si>
  <si>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</si>
  <si>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</si>
  <si>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</si>
  <si>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</si>
  <si>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</si>
  <si>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</si>
  <si>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</si>
  <si>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</si>
  <si>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</si>
  <si>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</si>
  <si>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</si>
  <si>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</si>
  <si>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</si>
  <si>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</si>
  <si>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</si>
  <si>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</si>
  <si>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</si>
  <si>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</si>
  <si>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</si>
  <si>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</si>
  <si>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</si>
  <si>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</si>
  <si>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</si>
  <si>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</si>
  <si>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</si>
  <si>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</si>
  <si>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</si>
  <si>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</si>
  <si>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</si>
  <si>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</si>
  <si>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</si>
  <si>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</si>
  <si>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</si>
  <si>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</si>
  <si>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</si>
  <si>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</si>
  <si>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</si>
  <si>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</si>
  <si>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</si>
  <si>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</si>
  <si>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</si>
  <si>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</si>
  <si>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</si>
  <si>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</si>
  <si>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</si>
  <si>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</si>
  <si>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</si>
  <si>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</si>
  <si>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</si>
  <si>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</si>
  <si>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</si>
  <si>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</si>
  <si>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</si>
  <si>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</si>
  <si>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</si>
  <si>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</si>
  <si>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</si>
  <si>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</si>
  <si>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</si>
  <si>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</si>
  <si>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</si>
  <si>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</si>
  <si>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</si>
  <si>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</si>
  <si>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</si>
  <si>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</si>
  <si>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</si>
  <si>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</si>
  <si>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</si>
  <si>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</si>
  <si>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</si>
  <si>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</si>
  <si>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</si>
  <si>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</si>
  <si>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</si>
  <si>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</si>
  <si>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</si>
  <si>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</si>
  <si>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</si>
  <si>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</si>
  <si>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</si>
  <si>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</si>
  <si>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</si>
  <si>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</si>
  <si>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</si>
  <si>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</si>
  <si>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</si>
  <si>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</si>
  <si>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</si>
  <si>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</si>
  <si>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</si>
  <si>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</si>
  <si>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</si>
  <si>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</si>
  <si>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</si>
  <si>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</si>
  <si>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</si>
  <si>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</si>
  <si>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</si>
  <si>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</si>
  <si>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</si>
  <si>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</si>
  <si>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</si>
  <si>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</si>
  <si>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</si>
  <si>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</si>
  <si>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</si>
  <si>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</si>
  <si>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</si>
  <si>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</si>
  <si>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</si>
  <si>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</si>
  <si>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</si>
  <si>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</si>
  <si>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</si>
  <si>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</si>
  <si>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</si>
  <si>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</si>
  <si>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</si>
  <si>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</si>
  <si>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</si>
  <si>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</si>
  <si>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</si>
  <si>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</si>
  <si>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</si>
  <si>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</si>
  <si>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</si>
  <si>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</si>
  <si>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</si>
  <si>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</si>
  <si>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</si>
  <si>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</si>
  <si>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</si>
  <si>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</si>
  <si>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</si>
  <si>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</si>
  <si>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</si>
  <si>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</si>
  <si>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</si>
  <si>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</si>
  <si>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</si>
  <si>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</si>
  <si>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</si>
  <si>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</si>
  <si>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</si>
  <si>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</si>
  <si>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</si>
  <si>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</si>
  <si>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</si>
  <si>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</si>
  <si>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</si>
  <si>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</si>
  <si>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</si>
  <si>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</si>
  <si>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</si>
  <si>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</si>
  <si>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</si>
  <si>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</si>
  <si>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</si>
  <si>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</si>
  <si>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</si>
  <si>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</si>
  <si>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</si>
  <si>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</si>
  <si>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</si>
  <si>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</si>
  <si>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</si>
  <si>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</si>
  <si>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</si>
  <si>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</si>
  <si>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</si>
  <si>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</si>
  <si>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</si>
  <si>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</si>
  <si>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</si>
  <si>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</si>
  <si>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</si>
  <si>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</si>
  <si>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</si>
  <si>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</si>
  <si>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</si>
  <si>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</si>
  <si>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</si>
  <si>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</si>
  <si>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</si>
  <si>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</si>
  <si>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</si>
  <si>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</si>
  <si>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</si>
  <si>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</si>
  <si>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</si>
  <si>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</si>
  <si>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</si>
  <si>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</si>
  <si>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</si>
  <si>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</si>
  <si>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</si>
  <si>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</si>
  <si>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</si>
  <si>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</si>
  <si>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</si>
  <si>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</si>
  <si>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</si>
  <si>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</si>
  <si>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</si>
  <si>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</si>
  <si>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</si>
  <si>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</si>
  <si>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</si>
  <si>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</si>
  <si>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</si>
  <si>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</si>
  <si>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</si>
  <si>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</si>
  <si>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</si>
  <si>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</si>
  <si>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</si>
  <si>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</si>
  <si>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</si>
  <si>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</si>
  <si>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</si>
  <si>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</si>
  <si>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</si>
  <si>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</si>
  <si>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</si>
  <si>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</si>
  <si>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</si>
  <si>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</si>
  <si>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</si>
  <si>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</si>
  <si>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</si>
  <si>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</si>
  <si>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</si>
  <si>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</si>
  <si>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</si>
  <si>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</si>
  <si>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</si>
  <si>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</si>
  <si>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</si>
  <si>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</si>
  <si>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</si>
  <si>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</si>
  <si>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</si>
  <si>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</si>
  <si>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</si>
  <si>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</si>
  <si>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</si>
  <si>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</si>
  <si>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</si>
  <si>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</si>
  <si>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</si>
  <si>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</si>
  <si>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</si>
  <si>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</si>
  <si>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</si>
  <si>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</si>
  <si>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</si>
  <si>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</si>
  <si>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</si>
  <si>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</si>
  <si>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</si>
  <si>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</si>
  <si>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</si>
  <si>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</si>
  <si>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</si>
  <si>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</si>
  <si>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</si>
  <si>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</si>
  <si>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</si>
  <si>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</si>
  <si>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</si>
  <si>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</si>
  <si>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</si>
  <si>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</si>
  <si>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</si>
  <si>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</si>
  <si>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</si>
  <si>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</si>
  <si>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</si>
  <si>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</si>
  <si>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</si>
  <si>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</si>
  <si>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</si>
  <si>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</si>
  <si>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</si>
  <si>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</si>
  <si>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</si>
  <si>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</si>
  <si>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</si>
  <si>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</si>
  <si>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</si>
  <si>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</si>
  <si>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</si>
  <si>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</si>
  <si>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</si>
  <si>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</si>
  <si>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</si>
  <si>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</si>
  <si>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</si>
  <si>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</si>
  <si>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</si>
  <si>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</si>
  <si>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</si>
  <si>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</si>
  <si>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</si>
  <si>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</si>
  <si>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</si>
  <si>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</si>
  <si>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</si>
  <si>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</si>
  <si>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</si>
  <si>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</si>
  <si>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</si>
  <si>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</si>
  <si>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</si>
  <si>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</si>
  <si>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</si>
  <si>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</si>
  <si>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</si>
  <si>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</si>
  <si>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</si>
  <si>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</si>
  <si>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</si>
  <si>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</si>
  <si>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</si>
  <si>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</si>
  <si>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</si>
  <si>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</si>
  <si>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</si>
  <si>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</si>
  <si>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</si>
  <si>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</si>
  <si>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</si>
  <si>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</si>
  <si>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</si>
  <si>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</si>
  <si>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</si>
  <si>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</si>
  <si>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</si>
  <si>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</si>
  <si>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</si>
  <si>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</si>
  <si>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</si>
  <si>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</si>
  <si>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</si>
  <si>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</si>
  <si>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</si>
  <si>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</si>
  <si>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</si>
  <si>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</si>
  <si>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</si>
  <si>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</si>
  <si>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</si>
  <si>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</si>
  <si>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</si>
  <si>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</si>
  <si>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</si>
  <si>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</si>
  <si>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</si>
  <si>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</si>
  <si>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</si>
  <si>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</si>
  <si>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</si>
  <si>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</si>
  <si>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</si>
  <si>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</si>
  <si>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</si>
  <si>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</si>
  <si>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</si>
  <si>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</si>
  <si>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</si>
  <si>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</si>
  <si>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</si>
  <si>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</si>
  <si>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</si>
  <si>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</si>
  <si>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</si>
  <si>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</si>
  <si>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</si>
  <si>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</si>
  <si>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</si>
  <si>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</si>
  <si>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</si>
  <si>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</si>
  <si>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</si>
  <si>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</si>
  <si>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</si>
  <si>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</si>
  <si>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</si>
  <si>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</si>
  <si>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</si>
  <si>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</si>
  <si>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</si>
  <si>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</si>
  <si>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</si>
  <si>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</si>
  <si>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</si>
  <si>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</si>
  <si>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</si>
  <si>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</si>
  <si>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</si>
  <si>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</si>
  <si>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</si>
  <si>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</si>
  <si>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</si>
  <si>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</si>
  <si>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</si>
  <si>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</si>
  <si>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</si>
  <si>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</si>
  <si>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</si>
  <si>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</si>
  <si>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</si>
  <si>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</si>
  <si>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</si>
  <si>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</si>
  <si>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</si>
  <si>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</si>
  <si>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</si>
  <si>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</si>
  <si>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</si>
  <si>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</si>
  <si>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</si>
  <si>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</si>
  <si>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</si>
  <si>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</si>
  <si>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</si>
  <si>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</si>
  <si>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</si>
  <si>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</si>
  <si>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</si>
  <si>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</si>
  <si>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</si>
  <si>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</si>
  <si>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</si>
  <si>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</si>
  <si>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</si>
  <si>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</si>
  <si>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</si>
  <si>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</si>
  <si>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</si>
  <si>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</si>
  <si>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</si>
  <si>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</si>
  <si>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</si>
  <si>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</si>
  <si>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</si>
  <si>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</si>
  <si>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</si>
  <si>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</si>
  <si>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</si>
  <si>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</si>
  <si>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</si>
  <si>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</si>
  <si>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</si>
  <si>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</si>
  <si>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</si>
  <si>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</si>
  <si>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</si>
  <si>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</si>
  <si>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</si>
  <si>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</si>
  <si>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</si>
  <si>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</si>
  <si>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</si>
  <si>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</si>
  <si>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</si>
  <si>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</si>
  <si>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</si>
  <si>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</si>
  <si>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</si>
  <si>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</si>
  <si>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</si>
  <si>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</si>
  <si>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</si>
  <si>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</si>
  <si>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</si>
  <si>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</si>
  <si>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</si>
  <si>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</si>
  <si>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</si>
  <si>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</si>
  <si>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</si>
  <si>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</si>
  <si>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</si>
  <si>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</si>
  <si>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</si>
  <si>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</si>
  <si>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</si>
  <si>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</si>
  <si>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</si>
  <si>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</si>
  <si>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</si>
  <si>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</si>
  <si>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</si>
  <si>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</si>
  <si>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</si>
  <si>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</si>
  <si>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</si>
  <si>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</si>
  <si>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</si>
  <si>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</si>
  <si>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</si>
  <si>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</si>
  <si>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</si>
  <si>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</si>
  <si>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</si>
  <si>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</si>
  <si>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</si>
  <si>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</si>
  <si>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</si>
  <si>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</si>
  <si>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</si>
  <si>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</si>
  <si>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</si>
  <si>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</si>
  <si>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</si>
  <si>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</si>
  <si>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</si>
  <si>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</si>
  <si>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</si>
  <si>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</si>
  <si>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</si>
  <si>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</si>
  <si>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</si>
  <si>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</si>
  <si>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</si>
  <si>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</si>
  <si>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</si>
  <si>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</si>
  <si>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</si>
  <si>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</si>
  <si>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</si>
  <si>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</si>
  <si>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</si>
  <si>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</si>
  <si>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</si>
  <si>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</si>
  <si>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</si>
  <si>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</si>
  <si>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</si>
  <si>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</si>
  <si>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</si>
  <si>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</si>
  <si>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</si>
  <si>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</si>
  <si>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</si>
  <si>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</si>
  <si>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</si>
  <si>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</si>
  <si>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</si>
  <si>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</si>
  <si>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</si>
  <si>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</si>
  <si>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</si>
  <si>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</si>
  <si>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</si>
  <si>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</si>
  <si>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</si>
  <si>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</si>
  <si>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</si>
  <si>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</si>
  <si>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</si>
  <si>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</si>
  <si>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</si>
  <si>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</si>
  <si>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</si>
  <si>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</si>
  <si>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</si>
  <si>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</si>
  <si>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</si>
  <si>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</si>
  <si>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</si>
  <si>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</si>
  <si>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</si>
  <si>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</si>
  <si>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</si>
  <si>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</si>
  <si>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</si>
  <si>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</si>
  <si>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</si>
  <si>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</si>
  <si>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</si>
  <si>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</si>
  <si>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</si>
  <si>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</si>
  <si>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</si>
  <si>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</si>
  <si>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</si>
  <si>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</si>
  <si>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</si>
  <si>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</si>
  <si>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</si>
  <si>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</si>
  <si>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</si>
  <si>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</si>
  <si>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</si>
  <si>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</si>
  <si>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</si>
  <si>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</si>
  <si>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</si>
  <si>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</si>
  <si>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</si>
  <si>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</si>
  <si>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</si>
  <si>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</si>
  <si>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</si>
  <si>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</si>
  <si>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</si>
  <si>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</si>
  <si>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</si>
  <si>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</si>
  <si>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</si>
  <si>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</si>
  <si>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</si>
  <si>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</si>
  <si>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</si>
  <si>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</si>
  <si>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</si>
  <si>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</si>
  <si>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</si>
  <si>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</si>
  <si>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</si>
  <si>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</si>
  <si>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</si>
  <si>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</si>
  <si>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</si>
  <si>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</si>
  <si>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</si>
  <si>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</si>
  <si>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</si>
  <si>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</si>
  <si>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</si>
  <si>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</si>
  <si>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</si>
  <si>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</si>
  <si>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</si>
  <si>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</si>
  <si>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</si>
  <si>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</si>
  <si>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</si>
  <si>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</si>
  <si>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</si>
  <si>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</si>
  <si>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</si>
  <si>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</si>
  <si>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</si>
  <si>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</si>
  <si>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</si>
  <si>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</si>
  <si>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</si>
  <si>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</si>
  <si>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</si>
  <si>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</si>
  <si>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</si>
  <si>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</si>
  <si>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</si>
  <si>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</si>
  <si>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</si>
  <si>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</si>
  <si>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</si>
  <si>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</si>
  <si>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</si>
  <si>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</si>
  <si>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</si>
  <si>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</si>
  <si>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</si>
  <si>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</si>
  <si>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</si>
  <si>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</si>
  <si>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</si>
  <si>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</si>
  <si>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</si>
  <si>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</si>
  <si>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</si>
  <si>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</si>
  <si>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</si>
  <si>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</si>
  <si>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</si>
  <si>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</si>
  <si>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</si>
  <si>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</si>
  <si>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</si>
  <si>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</si>
  <si>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</si>
  <si>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</si>
  <si>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</si>
  <si>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</si>
  <si>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</si>
  <si>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</si>
  <si>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</si>
  <si>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</si>
  <si>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</si>
  <si>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</si>
  <si>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</si>
  <si>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</si>
  <si>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</si>
  <si>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</si>
  <si>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</si>
  <si>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</si>
  <si>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</si>
  <si>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</si>
  <si>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</si>
  <si>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</si>
  <si>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</si>
  <si>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</si>
  <si>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</si>
  <si>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</si>
  <si>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</si>
  <si>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</si>
  <si>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</si>
  <si>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</si>
  <si>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</si>
  <si>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</si>
  <si>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</si>
  <si>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</si>
  <si>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</si>
  <si>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</si>
  <si>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</si>
  <si>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</si>
  <si>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</si>
  <si>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</si>
  <si>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</si>
  <si>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</si>
  <si>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</si>
  <si>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</si>
  <si>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</si>
  <si>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</si>
  <si>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</si>
  <si>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</si>
  <si>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</si>
  <si>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</si>
  <si>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</si>
  <si>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</si>
  <si>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</si>
  <si>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</si>
  <si>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</si>
  <si>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</si>
  <si>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</si>
  <si>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</si>
  <si>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</si>
  <si>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</si>
  <si>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</si>
  <si>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</si>
  <si>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</si>
  <si>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</si>
  <si>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</si>
  <si>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</si>
  <si>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</si>
  <si>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</si>
  <si>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</si>
  <si>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</si>
  <si>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</si>
  <si>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</si>
  <si>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</si>
  <si>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</si>
  <si>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</si>
  <si>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</si>
  <si>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</si>
  <si>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</si>
  <si>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</si>
  <si>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</si>
  <si>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</si>
  <si>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</si>
  <si>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</si>
  <si>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</si>
  <si>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</si>
  <si>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</si>
  <si>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</si>
  <si>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</si>
  <si>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</si>
  <si>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</si>
  <si>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</si>
  <si>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</si>
  <si>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</si>
  <si>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</si>
  <si>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</si>
  <si>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</si>
  <si>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</si>
  <si>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</si>
  <si>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</si>
  <si>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</si>
  <si>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</si>
  <si>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</si>
  <si>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</si>
  <si>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</si>
  <si>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</si>
  <si>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</si>
  <si>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</si>
  <si>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</si>
  <si>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</si>
  <si>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</si>
  <si>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</si>
  <si>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</si>
  <si>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</si>
  <si>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</si>
  <si>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</si>
  <si>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</si>
  <si>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</si>
  <si>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</si>
  <si>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</si>
  <si>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</si>
  <si>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</si>
  <si>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</si>
  <si>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</si>
  <si>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</si>
  <si>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</si>
  <si>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</si>
  <si>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</si>
  <si>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</si>
  <si>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</si>
  <si>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</si>
  <si>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</si>
  <si>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</si>
  <si>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</si>
  <si>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</si>
  <si>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</si>
  <si>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</si>
  <si>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</si>
  <si>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</si>
  <si>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</si>
  <si>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</si>
  <si>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</si>
  <si>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</si>
  <si>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</si>
  <si>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</si>
  <si>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</si>
  <si>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</si>
  <si>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</si>
  <si>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</si>
  <si>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</si>
  <si>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</si>
  <si>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</si>
  <si>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</si>
  <si>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</si>
  <si>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</si>
  <si>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</si>
  <si>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</si>
  <si>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</si>
  <si>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</si>
  <si>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</si>
  <si>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</si>
  <si>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</si>
  <si>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</si>
  <si>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</si>
  <si>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</si>
  <si>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</si>
  <si>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</si>
  <si>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</si>
  <si>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</si>
  <si>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</si>
  <si>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</si>
  <si>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</si>
  <si>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</si>
  <si>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</si>
  <si>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</si>
  <si>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</si>
  <si>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</si>
  <si>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</si>
  <si>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</si>
  <si>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</si>
  <si>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</si>
  <si>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</si>
  <si>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</si>
  <si>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</si>
  <si>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</si>
  <si>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</si>
  <si>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</si>
  <si>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</si>
  <si>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</si>
  <si>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</si>
  <si>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</si>
  <si>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</si>
  <si>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</si>
  <si>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</si>
  <si>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</si>
  <si>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</si>
  <si>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</si>
  <si>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</si>
  <si>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</si>
  <si>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</si>
  <si>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</si>
  <si>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</si>
  <si>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</si>
  <si>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</si>
  <si>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</si>
  <si>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</si>
  <si>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</si>
  <si>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</si>
  <si>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</si>
  <si>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</si>
  <si>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</si>
  <si>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</si>
  <si>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</si>
  <si>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</si>
  <si>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</si>
  <si>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</si>
  <si>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</si>
  <si>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</si>
  <si>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</si>
  <si>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</si>
  <si>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</si>
  <si>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</si>
  <si>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</si>
  <si>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</si>
  <si>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</si>
  <si>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</si>
  <si>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</si>
  <si>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</si>
  <si>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</si>
  <si>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</si>
  <si>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</si>
  <si>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</si>
  <si>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</si>
  <si>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</si>
  <si>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</si>
  <si>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</si>
  <si>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</si>
  <si>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</si>
  <si>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</si>
  <si>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</si>
  <si>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</si>
  <si>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</si>
  <si>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</si>
  <si>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</si>
  <si>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</si>
  <si>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</si>
  <si>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</si>
  <si>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</si>
  <si>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</si>
  <si>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</si>
  <si>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</si>
  <si>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</si>
  <si>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</si>
  <si>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</si>
  <si>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</si>
  <si>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</si>
  <si>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</si>
  <si>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</si>
  <si>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</si>
  <si>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</si>
  <si>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</si>
  <si>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</si>
  <si>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</si>
  <si>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</si>
  <si>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</si>
  <si>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</si>
  <si>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</si>
  <si>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</si>
  <si>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</si>
  <si>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</si>
  <si>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</si>
  <si>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</si>
  <si>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</si>
  <si>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</si>
  <si>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</si>
  <si>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</si>
  <si>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</si>
  <si>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</si>
  <si>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</si>
  <si>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</si>
  <si>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</si>
  <si>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</si>
  <si>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</si>
  <si>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</si>
  <si>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</si>
  <si>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</si>
  <si>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</si>
  <si>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</si>
  <si>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</si>
  <si>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</si>
  <si>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</si>
  <si>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</si>
  <si>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</si>
  <si>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</si>
  <si>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</si>
  <si>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</si>
  <si>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</si>
  <si>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</si>
  <si>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</si>
  <si>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</si>
  <si>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</si>
  <si>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</si>
  <si>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</si>
  <si>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</si>
  <si>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</si>
  <si>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</si>
  <si>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</si>
  <si>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</si>
  <si>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</si>
  <si>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</si>
  <si>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</si>
  <si>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</si>
  <si>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</si>
  <si>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</si>
  <si>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</si>
  <si>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</si>
  <si>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</si>
  <si>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</si>
  <si>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</si>
  <si>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</si>
  <si>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</si>
  <si>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</si>
  <si>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</si>
  <si>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</si>
  <si>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</si>
  <si>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</si>
  <si>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</si>
  <si>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</si>
  <si>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</si>
  <si>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</si>
  <si>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</si>
  <si>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</si>
  <si>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</si>
  <si>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</si>
  <si>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</si>
  <si>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</si>
  <si>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</si>
  <si>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</si>
  <si>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</si>
  <si>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</si>
  <si>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</si>
  <si>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</si>
  <si>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</si>
  <si>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</si>
  <si>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</si>
  <si>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</si>
  <si>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</si>
  <si>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</si>
  <si>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</si>
  <si>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</si>
  <si>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</si>
  <si>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</si>
  <si>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</si>
  <si>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</si>
  <si>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</si>
  <si>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</si>
  <si>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</si>
  <si>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</si>
  <si>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</si>
  <si>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</si>
  <si>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</si>
  <si>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</si>
  <si>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</si>
  <si>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</si>
  <si>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</si>
  <si>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</si>
  <si>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</si>
  <si>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</si>
  <si>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</si>
  <si>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</si>
  <si>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</si>
  <si>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</si>
  <si>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</si>
  <si>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</si>
  <si>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</si>
  <si>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</si>
  <si>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</si>
  <si>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</si>
  <si>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</si>
  <si>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</si>
  <si>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</si>
  <si>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</si>
  <si>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</si>
  <si>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</si>
  <si>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</si>
  <si>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</si>
  <si>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</si>
  <si>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</si>
  <si>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</si>
  <si>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</si>
  <si>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</si>
  <si>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</si>
  <si>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</si>
  <si>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</si>
  <si>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</si>
  <si>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</si>
  <si>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</si>
  <si>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</si>
  <si>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</si>
  <si>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</si>
  <si>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</si>
  <si>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</si>
  <si>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</si>
  <si>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</si>
  <si>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</si>
  <si>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</si>
  <si>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</si>
  <si>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</si>
  <si>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</si>
  <si>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</si>
  <si>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</si>
  <si>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</si>
  <si>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</si>
  <si>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</si>
  <si>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</si>
  <si>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</si>
  <si>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</si>
  <si>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</si>
  <si>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</si>
  <si>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</si>
  <si>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</si>
  <si>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</si>
  <si>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</si>
  <si>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</si>
  <si>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</si>
  <si>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</si>
  <si>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</si>
  <si>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</si>
  <si>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</si>
  <si>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</si>
  <si>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</si>
  <si>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</si>
  <si>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</si>
  <si>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</si>
  <si>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</si>
  <si>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</si>
  <si>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</si>
  <si>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</si>
  <si>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</si>
  <si>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</si>
  <si>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</si>
  <si>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</si>
  <si>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</si>
  <si>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</si>
  <si>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</si>
  <si>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</si>
  <si>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</si>
  <si>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</si>
  <si>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</si>
  <si>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</si>
  <si>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</si>
  <si>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</si>
  <si>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</si>
  <si>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</si>
  <si>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</si>
  <si>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</si>
  <si>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</si>
  <si>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</si>
  <si>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</si>
  <si>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</si>
  <si>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</si>
  <si>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</si>
  <si>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</si>
  <si>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</si>
  <si>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</si>
  <si>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</si>
  <si>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</si>
  <si>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</si>
  <si>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</si>
  <si>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</si>
  <si>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</si>
  <si>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</si>
  <si>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</si>
  <si>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</si>
  <si>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</si>
  <si>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</si>
  <si>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</si>
  <si>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</si>
  <si>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</si>
  <si>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</si>
  <si>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</si>
  <si>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</si>
  <si>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</si>
  <si>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</si>
  <si>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</si>
  <si>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</si>
  <si>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</si>
  <si>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</si>
  <si>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</si>
  <si>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</si>
  <si>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</si>
  <si>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</si>
  <si>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</si>
  <si>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</si>
  <si>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</si>
  <si>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</si>
  <si>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</si>
  <si>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</si>
  <si>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</si>
  <si>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</si>
  <si>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</si>
  <si>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</si>
  <si>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</si>
  <si>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</si>
  <si>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</si>
  <si>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</si>
  <si>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</si>
  <si>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</si>
  <si>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</si>
  <si>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</si>
  <si>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</si>
  <si>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</si>
  <si>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</si>
  <si>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</si>
  <si>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</si>
  <si>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</si>
  <si>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</si>
  <si>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</si>
  <si>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</si>
  <si>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</si>
  <si>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</si>
  <si>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</si>
  <si>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</si>
  <si>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</si>
  <si>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</si>
  <si>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</si>
  <si>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</si>
  <si>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</si>
  <si>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</si>
  <si>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</si>
  <si>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</si>
  <si>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</si>
  <si>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</si>
  <si>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</si>
  <si>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</si>
  <si>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</si>
  <si>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</si>
  <si>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</si>
  <si>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</si>
  <si>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</si>
  <si>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</si>
  <si>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</si>
  <si>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</si>
  <si>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</si>
  <si>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</si>
  <si>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</si>
  <si>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</si>
  <si>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</si>
  <si>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</si>
  <si>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</si>
  <si>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</si>
  <si>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</si>
  <si>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</si>
  <si>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</si>
  <si>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</si>
  <si>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</si>
  <si>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</si>
  <si>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</si>
  <si>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</si>
  <si>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</si>
  <si>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</si>
  <si>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</si>
  <si>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</si>
  <si>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</si>
  <si>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</si>
  <si>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</si>
  <si>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</si>
  <si>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</si>
  <si>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</si>
  <si>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</si>
  <si>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</si>
  <si>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</si>
  <si>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</si>
  <si>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</si>
  <si>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</si>
  <si>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</si>
  <si>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</si>
  <si>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</si>
  <si>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</si>
  <si>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</si>
  <si>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</si>
  <si>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</si>
  <si>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</si>
  <si>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</si>
  <si>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</si>
  <si>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</si>
  <si>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</si>
  <si>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</si>
  <si>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</si>
  <si>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</si>
  <si>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</si>
  <si>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</si>
  <si>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</si>
  <si>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</si>
  <si>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</si>
  <si>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</si>
  <si>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</si>
  <si>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</si>
  <si>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</si>
  <si>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</si>
  <si>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</si>
  <si>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</si>
  <si>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</si>
  <si>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</si>
  <si>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</si>
  <si>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</si>
  <si>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</si>
  <si>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</si>
  <si>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</si>
  <si>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</si>
  <si>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</si>
  <si>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</si>
  <si>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</si>
  <si>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</si>
  <si>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</si>
  <si>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</si>
  <si>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</si>
  <si>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</si>
  <si>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</si>
  <si>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</si>
  <si>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</si>
  <si>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</si>
  <si>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</si>
  <si>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</si>
  <si>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</si>
  <si>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</si>
  <si>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</si>
  <si>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</si>
  <si>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</si>
  <si>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</si>
  <si>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</si>
  <si>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</si>
  <si>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</si>
  <si>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</si>
  <si>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</si>
  <si>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</si>
  <si>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</si>
  <si>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</si>
  <si>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</si>
  <si>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</si>
  <si>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</si>
  <si>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</si>
  <si>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</si>
  <si>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</si>
  <si>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</si>
  <si>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</si>
  <si>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</si>
  <si>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</si>
  <si>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</si>
  <si>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</si>
  <si>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</si>
  <si>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</si>
  <si>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</si>
  <si>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</si>
  <si>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</si>
  <si>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</si>
  <si>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</si>
  <si>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</si>
  <si>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</si>
  <si>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</si>
  <si>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</si>
  <si>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</si>
  <si>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</si>
  <si>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</si>
  <si>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</si>
  <si>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</si>
  <si>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</si>
  <si>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</si>
  <si>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</si>
  <si>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</si>
  <si>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</si>
  <si>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</si>
  <si>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</si>
  <si>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</si>
  <si>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</si>
  <si>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</si>
  <si>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</si>
  <si>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</si>
  <si>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</si>
  <si>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</si>
  <si>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</si>
  <si>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</si>
  <si>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</si>
  <si>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</si>
  <si>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</si>
  <si>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</si>
  <si>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</si>
  <si>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</si>
  <si>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</si>
  <si>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</si>
  <si>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</si>
  <si>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</si>
  <si>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</si>
  <si>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</si>
  <si>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</si>
  <si>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</si>
  <si>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</si>
  <si>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</si>
  <si>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</si>
  <si>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</si>
  <si>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</si>
  <si>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</si>
  <si>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</si>
  <si>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</si>
  <si>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</si>
  <si>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</si>
  <si>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</si>
  <si>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</si>
  <si>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</si>
  <si>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</si>
  <si>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</si>
  <si>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</si>
  <si>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</si>
  <si>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</si>
  <si>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</si>
  <si>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</si>
  <si>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</si>
  <si>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</si>
  <si>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</si>
  <si>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</si>
  <si>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</si>
  <si>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</si>
  <si>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</si>
  <si>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</si>
  <si>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</si>
  <si>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</si>
  <si>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</si>
  <si>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</si>
  <si>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</si>
  <si>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</si>
  <si>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</si>
  <si>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</si>
  <si>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</si>
  <si>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</si>
  <si>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</si>
  <si>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</si>
  <si>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</si>
  <si>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</si>
  <si>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</si>
  <si>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</si>
  <si>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</si>
  <si>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</si>
  <si>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</si>
  <si>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</si>
  <si>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</si>
  <si>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</si>
  <si>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</si>
  <si>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</si>
  <si>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</si>
  <si>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</si>
  <si>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</si>
  <si>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</si>
  <si>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</si>
  <si>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</si>
  <si>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</si>
  <si>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</si>
  <si>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</si>
  <si>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</si>
  <si>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</si>
  <si>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</si>
  <si>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</si>
  <si>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</si>
  <si>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</si>
  <si>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</si>
  <si>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</si>
  <si>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</si>
  <si>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</si>
  <si>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</si>
  <si>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</si>
  <si>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</si>
  <si>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</si>
  <si>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</si>
  <si>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</si>
  <si>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</si>
  <si>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</si>
  <si>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</si>
  <si>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</si>
  <si>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</si>
  <si>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</si>
  <si>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</si>
  <si>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</si>
  <si>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</si>
  <si>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</si>
  <si>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</si>
  <si>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</si>
  <si>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</si>
  <si>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</si>
  <si>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</si>
  <si>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</si>
  <si>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</si>
  <si>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</si>
  <si>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</si>
  <si>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</si>
  <si>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</si>
  <si>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</si>
  <si>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</si>
  <si>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</si>
  <si>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</si>
  <si>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</si>
  <si>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</si>
  <si>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</si>
  <si>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</si>
  <si>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</si>
  <si>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</si>
  <si>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</si>
  <si>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</si>
  <si>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</si>
  <si>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</si>
  <si>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</si>
  <si>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</si>
  <si>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</si>
  <si>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</si>
  <si>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</si>
  <si>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</si>
  <si>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</si>
  <si>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</si>
  <si>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</si>
  <si>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</si>
  <si>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</si>
  <si>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</si>
  <si>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</si>
  <si>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</si>
  <si>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</si>
  <si>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</si>
  <si>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</si>
  <si>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</si>
  <si>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</si>
  <si>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</si>
  <si>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</si>
  <si>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</si>
  <si>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</si>
  <si>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</si>
  <si>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</si>
  <si>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</si>
  <si>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</si>
  <si>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</si>
  <si>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</si>
  <si>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</si>
  <si>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</si>
  <si>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</si>
  <si>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</si>
  <si>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</si>
  <si>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</si>
  <si>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</si>
  <si>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</si>
  <si>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</si>
  <si>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</si>
  <si>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</si>
  <si>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</si>
  <si>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</si>
  <si>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</si>
  <si>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</si>
  <si>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</si>
  <si>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</si>
  <si>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</si>
  <si>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</si>
  <si>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</si>
  <si>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</si>
  <si>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</si>
  <si>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</si>
  <si>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</si>
  <si>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</si>
  <si>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</si>
  <si>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</si>
  <si>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</si>
  <si>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</si>
  <si>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</si>
  <si>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</si>
  <si>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</si>
  <si>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</si>
  <si>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</si>
  <si>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</si>
  <si>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</si>
  <si>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</si>
  <si>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</si>
  <si>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</si>
  <si>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</si>
  <si>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</si>
  <si>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</si>
  <si>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</si>
  <si>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</si>
  <si>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</si>
  <si>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</si>
  <si>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</si>
  <si>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</si>
  <si>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</si>
  <si>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</si>
  <si>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</si>
  <si>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</si>
  <si>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</si>
  <si>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</si>
  <si>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</si>
  <si>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</si>
  <si>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</si>
  <si>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</si>
  <si>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</si>
  <si>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</si>
  <si>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</si>
  <si>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</si>
  <si>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</si>
  <si>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</si>
  <si>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</si>
  <si>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</si>
  <si>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</si>
  <si>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</si>
  <si>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</si>
  <si>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</si>
  <si>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</si>
  <si>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</si>
  <si>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</si>
  <si>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</si>
  <si>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</si>
  <si>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</si>
  <si>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</si>
  <si>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</si>
  <si>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</si>
  <si>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</si>
  <si>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</si>
  <si>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</si>
  <si>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</si>
  <si>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</si>
  <si>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</si>
  <si>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</si>
  <si>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</si>
  <si>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</si>
  <si>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</si>
  <si>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</si>
  <si>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</si>
  <si>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</si>
  <si>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</si>
  <si>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</si>
  <si>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</si>
  <si>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</si>
  <si>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</si>
  <si>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</si>
  <si>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</si>
  <si>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</si>
  <si>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</si>
  <si>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</si>
  <si>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</si>
  <si>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</si>
  <si>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</si>
  <si>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</si>
  <si>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</si>
  <si>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</si>
  <si>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</si>
  <si>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</si>
  <si>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</si>
  <si>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</si>
  <si>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</si>
  <si>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</si>
  <si>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</si>
  <si>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</si>
  <si>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</si>
  <si>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</si>
  <si>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</si>
  <si>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</si>
  <si>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</si>
  <si>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</si>
  <si>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</si>
  <si>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</si>
  <si>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</si>
  <si>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</si>
  <si>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</si>
  <si>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</si>
  <si>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</si>
  <si>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</si>
  <si>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</si>
  <si>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</si>
  <si>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</si>
  <si>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</si>
  <si>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</si>
  <si>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</si>
  <si>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</si>
  <si>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</si>
  <si>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</si>
  <si>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</si>
  <si>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</si>
  <si>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</si>
  <si>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</si>
  <si>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</si>
  <si>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</si>
  <si>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</si>
  <si>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</si>
  <si>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</si>
  <si>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</si>
  <si>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</si>
  <si>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</si>
  <si>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</si>
  <si>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</si>
  <si>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</si>
  <si>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</si>
  <si>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</si>
  <si>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</si>
  <si>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</si>
  <si>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</si>
  <si>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</si>
  <si>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</si>
  <si>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</si>
  <si>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</si>
  <si>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</si>
  <si>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</si>
  <si>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</si>
  <si>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</si>
  <si>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</si>
  <si>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</si>
  <si>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</si>
  <si>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</si>
  <si>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</si>
  <si>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</si>
  <si>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</si>
  <si>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</si>
  <si>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</si>
  <si>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</si>
  <si>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</si>
  <si>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</si>
  <si>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</si>
  <si>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</si>
  <si>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</si>
  <si>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</si>
  <si>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</si>
  <si>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</si>
  <si>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</si>
  <si>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</si>
  <si>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</si>
  <si>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</si>
  <si>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</si>
  <si>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</si>
  <si>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</si>
  <si>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</si>
  <si>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</si>
  <si>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</si>
  <si>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</si>
  <si>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</si>
  <si>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</si>
  <si>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</si>
  <si>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</si>
  <si>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</si>
  <si>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</si>
  <si>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</si>
  <si>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</si>
  <si>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</si>
  <si>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</si>
  <si>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</si>
  <si>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</si>
  <si>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</si>
  <si>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</si>
  <si>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</si>
  <si>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</si>
  <si>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</si>
  <si>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</si>
  <si>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</si>
  <si>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</si>
  <si>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</si>
  <si>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</si>
  <si>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</si>
  <si>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</si>
  <si>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</si>
  <si>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</si>
  <si>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</si>
  <si>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</si>
  <si>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</si>
  <si>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</si>
  <si>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</si>
  <si>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</si>
  <si>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</si>
  <si>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</si>
  <si>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</si>
  <si>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</si>
  <si>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</si>
  <si>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</si>
  <si>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</si>
  <si>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</si>
  <si>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</si>
  <si>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</si>
  <si>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</si>
  <si>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</si>
  <si>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</si>
  <si>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</si>
  <si>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</si>
  <si>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</si>
  <si>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</si>
  <si>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</si>
  <si>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</si>
  <si>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</si>
  <si>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</si>
  <si>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</si>
  <si>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</si>
  <si>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</si>
  <si>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</si>
  <si>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</si>
  <si>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</si>
  <si>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</si>
  <si>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</si>
  <si>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</si>
  <si>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</si>
  <si>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</si>
  <si>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</si>
  <si>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</si>
  <si>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</si>
  <si>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</si>
  <si>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</si>
  <si>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</si>
  <si>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</si>
  <si>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</si>
  <si>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</si>
  <si>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</si>
  <si>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</si>
  <si>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</si>
  <si>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</si>
  <si>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</si>
  <si>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</si>
  <si>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</si>
  <si>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</si>
  <si>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</si>
  <si>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</si>
  <si>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</si>
  <si>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</si>
  <si>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</si>
  <si>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</si>
  <si>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</si>
  <si>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</si>
  <si>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</si>
  <si>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</si>
  <si>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</si>
  <si>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</si>
  <si>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</si>
  <si>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</si>
  <si>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</si>
  <si>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</si>
  <si>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</si>
  <si>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</si>
  <si>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</si>
  <si>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</si>
  <si>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</si>
  <si>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</si>
  <si>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</si>
  <si>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</si>
  <si>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</si>
  <si>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</si>
  <si>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</si>
  <si>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</si>
  <si>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</si>
  <si>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</si>
  <si>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</si>
  <si>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</si>
  <si>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</si>
  <si>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</si>
  <si>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</si>
  <si>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</si>
  <si>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</si>
  <si>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</si>
  <si>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</si>
  <si>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</si>
  <si>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</si>
  <si>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</si>
  <si>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</si>
  <si>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</si>
  <si>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</si>
  <si>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</si>
  <si>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</si>
  <si>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</si>
  <si>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</si>
  <si>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</si>
  <si>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</si>
  <si>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</si>
  <si>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</si>
  <si>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</si>
  <si>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</si>
  <si>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</si>
  <si>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</si>
  <si>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</si>
  <si>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</si>
  <si>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</si>
  <si>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</si>
  <si>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</si>
  <si>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</si>
  <si>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</si>
  <si>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</si>
  <si>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</si>
  <si>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</si>
  <si>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</si>
  <si>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</si>
  <si>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</si>
  <si>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</si>
  <si>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</si>
  <si>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</si>
  <si>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</si>
  <si>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</si>
  <si>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</si>
  <si>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</si>
  <si>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</si>
  <si>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</si>
  <si>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</si>
  <si>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</si>
  <si>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</si>
  <si>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</si>
  <si>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</si>
  <si>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</si>
  <si>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</si>
  <si>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</si>
  <si>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</si>
  <si>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</si>
  <si>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</si>
  <si>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</si>
  <si>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</si>
  <si>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</si>
  <si>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</si>
  <si>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</si>
  <si>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</si>
  <si>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</si>
  <si>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</si>
  <si>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</si>
  <si>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</si>
  <si>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</si>
  <si>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</si>
  <si>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</si>
  <si>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</si>
  <si>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</si>
  <si>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</si>
  <si>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</si>
  <si>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</si>
  <si>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</si>
  <si>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</si>
  <si>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</si>
  <si>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</si>
  <si>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</si>
  <si>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</si>
  <si>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</si>
  <si>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</si>
  <si>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</si>
  <si>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</si>
  <si>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</si>
  <si>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</si>
  <si>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</si>
  <si>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</si>
  <si>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</si>
  <si>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</si>
  <si>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</si>
  <si>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</si>
  <si>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</si>
  <si>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</si>
  <si>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</si>
  <si>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</si>
  <si>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</si>
  <si>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</si>
  <si>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</si>
  <si>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</si>
  <si>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</si>
  <si>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</si>
  <si>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</si>
  <si>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</si>
  <si>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</si>
  <si>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</si>
  <si>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</si>
  <si>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</si>
  <si>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</si>
  <si>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</si>
  <si>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</si>
  <si>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</si>
  <si>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</si>
  <si>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</si>
  <si>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</si>
  <si>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</si>
  <si>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</si>
  <si>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</si>
  <si>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</si>
  <si>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</si>
  <si>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</si>
  <si>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</si>
  <si>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</si>
  <si>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</si>
  <si>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</si>
  <si>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</si>
  <si>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</si>
  <si>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</si>
  <si>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</si>
  <si>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</si>
  <si>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</si>
  <si>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</si>
  <si>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</si>
  <si>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</si>
  <si>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</si>
  <si>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</si>
  <si>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</si>
  <si>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</si>
  <si>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</si>
  <si>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</si>
  <si>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</si>
  <si>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</si>
  <si>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</si>
  <si>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</si>
  <si>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</si>
  <si>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</si>
  <si>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</si>
  <si>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</si>
  <si>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</si>
  <si>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</si>
  <si>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</si>
  <si>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</si>
  <si>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</si>
  <si>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</si>
  <si>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</si>
  <si>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</si>
  <si>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</si>
  <si>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</si>
  <si>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</si>
  <si>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</si>
  <si>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</si>
  <si>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</si>
  <si>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</si>
  <si>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</si>
  <si>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</si>
  <si>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</si>
  <si>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</si>
  <si>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</si>
  <si>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</si>
  <si>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</si>
  <si>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</si>
  <si>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</si>
  <si>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</si>
  <si>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</si>
  <si>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</si>
  <si>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</si>
  <si>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</si>
  <si>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</si>
  <si>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</si>
  <si>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</si>
  <si>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</si>
  <si>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</si>
  <si>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</si>
  <si>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</si>
  <si>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</si>
  <si>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</si>
  <si>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</si>
  <si>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</si>
  <si>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</si>
  <si>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</si>
  <si>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</si>
  <si>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</si>
  <si>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</si>
  <si>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</si>
  <si>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</si>
  <si>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</si>
  <si>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</si>
  <si>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</si>
  <si>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</si>
  <si>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</si>
  <si>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</si>
  <si>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</si>
  <si>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</si>
  <si>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</si>
  <si>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</si>
  <si>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</si>
  <si>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</si>
  <si>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</si>
  <si>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</si>
  <si>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</si>
  <si>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</si>
  <si>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</si>
  <si>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</si>
  <si>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</si>
  <si>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</si>
  <si>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</si>
  <si>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</si>
  <si>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</si>
  <si>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</si>
  <si>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</si>
  <si>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</si>
  <si>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</si>
  <si>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</si>
  <si>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</si>
  <si>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</si>
  <si>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</si>
  <si>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</si>
  <si>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</si>
  <si>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</si>
  <si>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</si>
  <si>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</si>
  <si>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</si>
  <si>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</si>
  <si>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</si>
  <si>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</si>
  <si>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</si>
  <si>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</si>
  <si>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</si>
  <si>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</si>
  <si>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</si>
  <si>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</si>
  <si>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</si>
  <si>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</si>
  <si>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</si>
  <si>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</si>
  <si>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</si>
  <si>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</si>
  <si>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</si>
  <si>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</si>
  <si>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</si>
  <si>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</si>
  <si>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</si>
  <si>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</si>
  <si>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</si>
  <si>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</si>
  <si>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</si>
  <si>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</si>
  <si>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</si>
  <si>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</si>
  <si>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</si>
  <si>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</si>
  <si>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</si>
  <si>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</si>
  <si>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</si>
  <si>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</si>
  <si>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</si>
  <si>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</si>
  <si>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</si>
  <si>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</si>
  <si>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</si>
  <si>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</si>
  <si>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</si>
  <si>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</si>
  <si>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</si>
  <si>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</si>
  <si>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</si>
  <si>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</si>
  <si>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</si>
  <si>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</si>
  <si>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</si>
  <si>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</si>
  <si>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</si>
  <si>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</si>
  <si>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</si>
  <si>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</si>
  <si>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</si>
  <si>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</si>
  <si>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</si>
  <si>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</si>
  <si>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</si>
  <si>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</si>
  <si>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</si>
  <si>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</si>
  <si>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</si>
  <si>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</si>
  <si>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</si>
  <si>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</si>
  <si>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</si>
  <si>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</si>
  <si>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</si>
  <si>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</si>
  <si>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</si>
  <si>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</si>
  <si>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</si>
  <si>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</si>
  <si>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</si>
  <si>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</si>
  <si>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</si>
  <si>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</si>
  <si>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</si>
  <si>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</si>
  <si>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</si>
  <si>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</si>
  <si>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</si>
  <si>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</si>
  <si>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</si>
  <si>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</si>
  <si>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</si>
  <si>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</si>
  <si>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</si>
  <si>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</si>
  <si>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</si>
  <si>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</si>
  <si>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</si>
  <si>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</si>
  <si>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</si>
  <si>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</si>
  <si>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</si>
  <si>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</si>
  <si>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</si>
  <si>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</si>
  <si>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</si>
  <si>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</si>
  <si>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</si>
  <si>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</si>
  <si>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</si>
  <si>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</si>
  <si>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</si>
  <si>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</si>
  <si>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</si>
  <si>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</si>
  <si>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</si>
  <si>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</si>
  <si>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</si>
  <si>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</si>
  <si>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</si>
  <si>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</si>
  <si>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</si>
  <si>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</si>
  <si>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</si>
  <si>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</si>
  <si>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</si>
  <si>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</si>
  <si>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</si>
  <si>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</si>
  <si>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</si>
  <si>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</si>
  <si>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</si>
  <si>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</si>
  <si>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</si>
  <si>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</si>
  <si>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</si>
  <si>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</si>
  <si>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</si>
  <si>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</si>
  <si>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</si>
  <si>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</si>
  <si>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</si>
  <si>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</si>
  <si>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</si>
  <si>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</si>
  <si>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</si>
  <si>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</si>
  <si>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</si>
  <si>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</si>
  <si>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</si>
  <si>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</si>
  <si>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</si>
  <si>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</si>
  <si>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</si>
  <si>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</si>
  <si>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</si>
  <si>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</si>
  <si>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</si>
  <si>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</si>
  <si>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</si>
  <si>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</si>
  <si>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</si>
  <si>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</si>
  <si>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</si>
  <si>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</si>
  <si>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</si>
  <si>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</si>
  <si>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</si>
  <si>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</si>
  <si>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</si>
  <si>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</si>
  <si>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</si>
  <si>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</si>
  <si>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</si>
  <si>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</si>
  <si>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</si>
  <si>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</si>
  <si>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</si>
  <si>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</si>
  <si>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</si>
  <si>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</si>
  <si>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</si>
  <si>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</si>
  <si>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</si>
  <si>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</si>
  <si>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</si>
  <si>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</si>
  <si>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</si>
  <si>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</si>
  <si>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</si>
  <si>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</si>
  <si>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</si>
  <si>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</si>
  <si>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</si>
  <si>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</si>
  <si>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</si>
  <si>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</si>
  <si>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</si>
  <si>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</si>
  <si>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</si>
  <si>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</si>
  <si>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</si>
  <si>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</si>
  <si>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</si>
  <si>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</si>
  <si>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</si>
  <si>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</si>
  <si>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</si>
  <si>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</si>
  <si>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</si>
  <si>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</si>
  <si>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</si>
  <si>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</si>
  <si>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</si>
  <si>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</si>
  <si>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</si>
  <si>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</si>
  <si>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</si>
  <si>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</si>
  <si>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</si>
  <si>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</si>
  <si>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</si>
  <si>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</si>
  <si>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</si>
  <si>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</si>
  <si>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</si>
  <si>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</si>
  <si>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</si>
  <si>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</si>
  <si>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</si>
  <si>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</si>
  <si>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</si>
  <si>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</si>
  <si>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</si>
  <si>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</si>
  <si>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</si>
  <si>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</si>
  <si>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</si>
  <si>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</si>
  <si>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</si>
  <si>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</si>
  <si>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</si>
  <si>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</si>
  <si>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</si>
  <si>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</si>
  <si>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</si>
  <si>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</si>
  <si>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</si>
  <si>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</si>
  <si>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</si>
  <si>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</si>
  <si>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</si>
  <si>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</si>
  <si>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</si>
  <si>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</si>
  <si>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</si>
  <si>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</si>
  <si>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</si>
  <si>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</si>
  <si>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</si>
  <si>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</si>
  <si>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</si>
  <si>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</si>
  <si>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</si>
  <si>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</si>
  <si>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</si>
  <si>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</si>
  <si>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</si>
  <si>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</si>
  <si>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</si>
  <si>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</si>
  <si>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</si>
  <si>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</si>
  <si>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</si>
  <si>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</si>
  <si>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</si>
  <si>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</si>
  <si>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</si>
  <si>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</si>
  <si>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</si>
  <si>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</si>
  <si>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</si>
  <si>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</si>
  <si>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</si>
  <si>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</si>
  <si>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</si>
  <si>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</si>
  <si>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</si>
  <si>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</si>
  <si>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</si>
  <si>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</si>
  <si>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</si>
  <si>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</si>
  <si>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</si>
  <si>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</si>
  <si>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</si>
  <si>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</si>
  <si>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</si>
  <si>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</si>
  <si>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</si>
  <si>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</si>
  <si>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</si>
  <si>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</si>
  <si>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</si>
  <si>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</si>
  <si>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</si>
  <si>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</si>
  <si>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</si>
  <si>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</si>
  <si>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</si>
  <si>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</si>
  <si>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</si>
  <si>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</si>
  <si>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</si>
  <si>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</si>
  <si>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</si>
  <si>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</si>
  <si>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</si>
  <si>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</si>
  <si>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</si>
  <si>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</si>
  <si>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</si>
  <si>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</si>
  <si>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</si>
  <si>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</si>
  <si>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</si>
  <si>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</si>
  <si>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</si>
  <si>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</si>
  <si>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</si>
  <si>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</si>
  <si>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</si>
  <si>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</si>
  <si>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</si>
  <si>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</si>
  <si>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</si>
  <si>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</si>
  <si>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</si>
  <si>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</si>
  <si>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</si>
  <si>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</si>
  <si>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</si>
  <si>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</si>
  <si>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</si>
  <si>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</si>
  <si>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</si>
  <si>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</si>
  <si>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</si>
  <si>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</si>
  <si>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</si>
  <si>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</si>
  <si>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</si>
  <si>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</si>
  <si>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</si>
  <si>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</si>
  <si>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</si>
  <si>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</si>
  <si>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</si>
  <si>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</si>
  <si>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</si>
  <si>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</si>
  <si>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</si>
  <si>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</si>
  <si>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</si>
  <si>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</si>
  <si>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</si>
  <si>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</si>
  <si>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</si>
  <si>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</si>
  <si>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</si>
  <si>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</si>
  <si>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</si>
  <si>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</si>
  <si>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</si>
  <si>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</si>
  <si>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</si>
  <si>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</si>
  <si>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</si>
  <si>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</si>
  <si>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</si>
  <si>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</si>
  <si>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</si>
  <si>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</si>
  <si>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</si>
  <si>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</si>
  <si>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</si>
  <si>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</si>
  <si>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</si>
  <si>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</si>
  <si>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</si>
  <si>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</si>
  <si>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</si>
  <si>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</si>
  <si>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</si>
  <si>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</si>
  <si>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</si>
  <si>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</si>
  <si>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</si>
  <si>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</si>
  <si>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</si>
  <si>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</si>
  <si>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</si>
  <si>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</si>
  <si>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</si>
  <si>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</si>
  <si>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</si>
  <si>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</si>
  <si>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</si>
  <si>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</si>
  <si>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</si>
  <si>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</si>
  <si>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</si>
  <si>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</si>
  <si>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</si>
  <si>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</si>
  <si>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</si>
  <si>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</si>
  <si>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</si>
  <si>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</si>
  <si>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</si>
  <si>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</si>
  <si>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</si>
  <si>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</si>
  <si>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</si>
  <si>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</si>
  <si>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</si>
  <si>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</si>
  <si>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</si>
  <si>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</si>
  <si>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</si>
  <si>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</si>
  <si>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</si>
  <si>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</si>
  <si>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</si>
  <si>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</si>
  <si>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</si>
  <si>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</si>
  <si>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</si>
  <si>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</si>
  <si>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</si>
  <si>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</si>
  <si>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</si>
  <si>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</si>
  <si>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</si>
  <si>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</si>
  <si>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</si>
  <si>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</si>
  <si>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</si>
  <si>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</si>
  <si>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</si>
  <si>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</si>
  <si>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</si>
  <si>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</si>
  <si>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</si>
  <si>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</si>
  <si>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</si>
  <si>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</si>
  <si>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</si>
  <si>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</si>
  <si>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</si>
  <si>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</si>
  <si>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</si>
  <si>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</si>
  <si>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</si>
  <si>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</si>
  <si>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</si>
  <si>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</si>
  <si>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</si>
  <si>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</si>
  <si>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</si>
  <si>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</si>
  <si>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</si>
  <si>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</si>
  <si>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</si>
  <si>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</si>
  <si>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</si>
  <si>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</si>
  <si>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</si>
  <si>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</si>
  <si>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</si>
  <si>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</si>
  <si>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</si>
  <si>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</si>
  <si>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</si>
  <si>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</si>
  <si>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</si>
  <si>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</si>
  <si>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</si>
  <si>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</si>
  <si>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</si>
  <si>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</si>
  <si>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</si>
  <si>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</si>
  <si>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</si>
  <si>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</si>
  <si>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</si>
  <si>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</si>
  <si>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</si>
  <si>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</si>
  <si>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</si>
  <si>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</si>
  <si>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</si>
  <si>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</si>
  <si>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</si>
  <si>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</si>
  <si>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</si>
  <si>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</si>
  <si>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</si>
  <si>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</si>
  <si>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</si>
  <si>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</si>
  <si>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</si>
  <si>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</si>
  <si>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</si>
  <si>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</si>
  <si>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</si>
  <si>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</si>
  <si>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</si>
  <si>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</si>
  <si>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</si>
  <si>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</si>
  <si>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</si>
  <si>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</si>
  <si>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</si>
  <si>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</si>
  <si>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</si>
  <si>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</si>
  <si>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</si>
  <si>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</si>
  <si>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</si>
  <si>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</si>
  <si>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</si>
  <si>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</si>
  <si>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</si>
  <si>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</si>
  <si>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</si>
  <si>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</si>
  <si>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</si>
  <si>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</si>
  <si>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</si>
  <si>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</si>
  <si>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</si>
  <si>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</si>
  <si>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</si>
  <si>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</si>
  <si>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</si>
  <si>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</si>
  <si>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</si>
  <si>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</si>
  <si>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</si>
  <si>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</si>
  <si>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</si>
  <si>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</si>
  <si>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</si>
  <si>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</si>
  <si>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</si>
  <si>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</si>
  <si>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</si>
  <si>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</si>
  <si>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</si>
  <si>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</si>
  <si>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</si>
  <si>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</si>
  <si>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</si>
  <si>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</si>
  <si>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</si>
  <si>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</si>
  <si>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</si>
  <si>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</si>
  <si>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</si>
  <si>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</si>
  <si>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</si>
  <si>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</si>
  <si>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</si>
  <si>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</si>
  <si>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</si>
  <si>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</si>
  <si>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</si>
  <si>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</si>
  <si>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</si>
  <si>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</si>
  <si>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</si>
  <si>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</si>
  <si>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</si>
  <si>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</si>
  <si>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</si>
  <si>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</si>
  <si>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</si>
  <si>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</si>
  <si>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</si>
  <si>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</si>
  <si>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</si>
  <si>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</si>
  <si>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</si>
  <si>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</si>
  <si>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</si>
  <si>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</si>
  <si>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</si>
  <si>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</si>
  <si>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</si>
  <si>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</si>
  <si>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</si>
  <si>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</si>
  <si>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</si>
  <si>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</si>
  <si>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</si>
  <si>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</si>
  <si>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</si>
  <si>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</si>
  <si>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</si>
  <si>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</si>
  <si>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</si>
  <si>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</si>
  <si>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</si>
  <si>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</si>
  <si>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</si>
  <si>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</si>
  <si>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</si>
  <si>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</si>
  <si>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</si>
  <si>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</si>
  <si>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</si>
  <si>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</si>
  <si>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</si>
  <si>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</si>
  <si>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</si>
  <si>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</si>
  <si>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</si>
  <si>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</si>
  <si>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</si>
  <si>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</si>
  <si>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</si>
  <si>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</si>
  <si>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</si>
  <si>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</si>
  <si>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</si>
  <si>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</si>
  <si>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</si>
  <si>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</si>
  <si>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</si>
  <si>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</si>
  <si>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</si>
  <si>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</si>
  <si>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</si>
  <si>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</si>
  <si>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</si>
  <si>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</si>
  <si>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</si>
  <si>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</si>
  <si>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</si>
  <si>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</si>
  <si>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</si>
  <si>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</si>
  <si>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</si>
  <si>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</si>
  <si>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</si>
  <si>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</si>
  <si>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</si>
  <si>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</si>
  <si>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</si>
  <si>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</si>
  <si>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</si>
  <si>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</si>
  <si>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</si>
  <si>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</si>
  <si>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</si>
  <si>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</si>
  <si>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</si>
  <si>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</si>
  <si>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</si>
  <si>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</si>
  <si>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</si>
  <si>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</si>
  <si>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</si>
  <si>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</si>
  <si>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</si>
  <si>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</si>
  <si>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</si>
  <si>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</si>
  <si>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</si>
  <si>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</si>
  <si>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</si>
  <si>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</si>
  <si>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</si>
  <si>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</si>
  <si>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</si>
  <si>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</si>
  <si>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</si>
  <si>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</si>
  <si>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</si>
  <si>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</si>
  <si>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</si>
  <si>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</si>
  <si>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</si>
  <si>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</si>
  <si>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</si>
  <si>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</si>
  <si>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</si>
  <si>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</si>
  <si>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</si>
  <si>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</si>
  <si>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</si>
  <si>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</si>
  <si>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</si>
  <si>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</si>
  <si>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</si>
  <si>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</si>
  <si>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</si>
  <si>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</si>
  <si>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</si>
  <si>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</si>
  <si>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</si>
  <si>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</si>
  <si>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</si>
  <si>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</si>
  <si>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</si>
  <si>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</si>
  <si>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</si>
  <si>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</si>
  <si>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</si>
  <si>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</si>
  <si>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</si>
  <si>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</si>
  <si>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</si>
  <si>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</si>
  <si>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</si>
  <si>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</si>
  <si>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</si>
  <si>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</si>
  <si>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</si>
  <si>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</si>
  <si>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</si>
  <si>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</si>
  <si>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</si>
  <si>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</si>
  <si>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</si>
  <si>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</si>
  <si>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</si>
  <si>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</si>
  <si>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</si>
  <si>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</si>
  <si>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</si>
  <si>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</si>
  <si>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</si>
  <si>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</si>
  <si>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</si>
  <si>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</si>
  <si>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</si>
  <si>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</si>
  <si>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</si>
  <si>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</si>
  <si>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</si>
  <si>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</si>
  <si>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</si>
  <si>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</si>
  <si>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</si>
  <si>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</si>
  <si>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</si>
  <si>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</si>
  <si>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</si>
  <si>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</si>
  <si>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</si>
  <si>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</si>
  <si>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</si>
  <si>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</si>
  <si>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</si>
  <si>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</si>
  <si>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</si>
  <si>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</si>
  <si>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</si>
  <si>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</si>
  <si>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</si>
  <si>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</si>
  <si>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</si>
  <si>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</si>
  <si>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</si>
  <si>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</si>
  <si>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</si>
  <si>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</si>
  <si>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</si>
  <si>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</si>
  <si>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</si>
  <si>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</si>
  <si>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</si>
  <si>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</si>
  <si>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</si>
  <si>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</si>
  <si>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</si>
  <si>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</si>
  <si>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</si>
  <si>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</si>
  <si>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</si>
  <si>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</si>
  <si>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</si>
  <si>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</si>
  <si>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</si>
  <si>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</si>
  <si>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</si>
  <si>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</si>
  <si>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</si>
  <si>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</si>
  <si>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</si>
  <si>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</si>
  <si>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</si>
  <si>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</si>
  <si>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</si>
  <si>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</si>
  <si>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</si>
  <si>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</si>
  <si>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</si>
  <si>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</si>
  <si>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</si>
  <si>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</si>
  <si>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</si>
  <si>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</si>
  <si>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</si>
  <si>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</si>
  <si>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</si>
  <si>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</si>
  <si>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</si>
  <si>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</si>
  <si>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</si>
  <si>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</si>
  <si>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</si>
  <si>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</si>
  <si>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</si>
  <si>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</si>
  <si>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</si>
  <si>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</si>
  <si>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</si>
  <si>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</si>
  <si>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</si>
  <si>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</si>
  <si>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</si>
  <si>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</si>
  <si>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</si>
  <si>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</si>
  <si>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</si>
  <si>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</si>
  <si>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</si>
  <si>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</si>
  <si>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</si>
  <si>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</si>
  <si>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</si>
  <si>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</si>
  <si>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</si>
  <si>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</si>
  <si>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</si>
  <si>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</si>
  <si>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</si>
  <si>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</si>
  <si>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</si>
  <si>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</si>
  <si>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</si>
  <si>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</si>
  <si>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</si>
  <si>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</si>
  <si>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</si>
  <si>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</si>
  <si>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</si>
  <si>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</si>
  <si>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</si>
  <si>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</si>
  <si>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</si>
  <si>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</si>
  <si>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</si>
  <si>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</si>
  <si>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</si>
  <si>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</si>
  <si>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</si>
  <si>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</si>
  <si>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</si>
  <si>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</si>
  <si>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</si>
  <si>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</si>
  <si>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</si>
  <si>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</si>
  <si>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</si>
  <si>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</si>
  <si>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</si>
  <si>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</si>
  <si>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</si>
  <si>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</si>
  <si>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</si>
  <si>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</si>
  <si>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</si>
  <si>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</si>
  <si>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</si>
  <si>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</si>
  <si>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</si>
  <si>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</si>
  <si>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</si>
  <si>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</si>
  <si>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</si>
  <si>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</si>
  <si>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</si>
  <si>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</si>
  <si>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</si>
  <si>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</si>
  <si>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</si>
  <si>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</si>
  <si>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</si>
  <si>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</si>
  <si>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</si>
  <si>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</si>
  <si>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</si>
  <si>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</si>
  <si>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</si>
  <si>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</si>
  <si>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</si>
  <si>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</si>
  <si>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</si>
  <si>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</si>
  <si>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</si>
  <si>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</si>
  <si>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</si>
  <si>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</si>
  <si>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</si>
  <si>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</si>
  <si>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</si>
  <si>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</si>
  <si>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</si>
  <si>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</si>
  <si>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</si>
  <si>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</si>
  <si>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</si>
  <si>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</si>
  <si>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</si>
  <si>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</si>
  <si>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</si>
  <si>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</si>
  <si>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</si>
  <si>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</si>
  <si>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</si>
  <si>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</si>
  <si>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</si>
  <si>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</si>
  <si>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</si>
  <si>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</si>
  <si>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</si>
  <si>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</si>
  <si>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</si>
  <si>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</si>
  <si>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</si>
  <si>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</si>
  <si>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</si>
  <si>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</si>
  <si>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</si>
  <si>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</si>
  <si>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</si>
  <si>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</si>
  <si>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</si>
  <si>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</si>
  <si>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</si>
  <si>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</si>
  <si>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</si>
  <si>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</si>
  <si>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</si>
  <si>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</si>
  <si>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</si>
  <si>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</si>
  <si>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</si>
  <si>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</si>
  <si>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</si>
  <si>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</si>
  <si>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</si>
  <si>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</si>
  <si>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</si>
  <si>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</si>
  <si>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</si>
  <si>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</si>
  <si>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</si>
  <si>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</si>
  <si>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</si>
  <si>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</si>
  <si>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</si>
  <si>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</si>
  <si>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</si>
  <si>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</si>
  <si>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</si>
  <si>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</si>
  <si>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</si>
  <si>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</si>
  <si>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</si>
  <si>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</si>
  <si>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</si>
  <si>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</si>
  <si>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</si>
  <si>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</si>
  <si>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</si>
  <si>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</si>
  <si>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</si>
  <si>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</si>
  <si>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</si>
  <si>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</si>
  <si>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</si>
  <si>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</si>
  <si>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</si>
  <si>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</si>
  <si>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</si>
  <si>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</si>
  <si>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</si>
  <si>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</si>
  <si>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</si>
  <si>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</si>
  <si>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</si>
  <si>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</si>
  <si>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</si>
  <si>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</si>
  <si>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</si>
  <si>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</si>
  <si>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</si>
  <si>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</si>
  <si>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</si>
  <si>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</si>
  <si>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</si>
  <si>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</si>
  <si>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</si>
  <si>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</si>
  <si>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</si>
  <si>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</si>
  <si>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</si>
  <si>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</si>
  <si>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</si>
  <si>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</si>
  <si>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</si>
  <si>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</si>
  <si>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</si>
  <si>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</si>
  <si>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</si>
  <si>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</si>
  <si>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</si>
  <si>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</si>
  <si>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</si>
  <si>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</si>
  <si>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</si>
  <si>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</si>
  <si>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</si>
  <si>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</si>
  <si>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</si>
  <si>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</si>
  <si>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</si>
  <si>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</si>
  <si>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</si>
  <si>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</si>
  <si>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</si>
  <si>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</si>
  <si>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</si>
  <si>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</si>
  <si>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</si>
  <si>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</si>
  <si>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</si>
  <si>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</si>
  <si>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</si>
  <si>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</si>
  <si>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</si>
  <si>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</si>
  <si>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</si>
  <si>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</si>
  <si>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</si>
  <si>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</si>
  <si>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</si>
  <si>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</si>
  <si>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</si>
  <si>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</si>
  <si>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</si>
  <si>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</si>
  <si>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</si>
  <si>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</si>
  <si>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</si>
  <si>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</si>
  <si>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</si>
  <si>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</si>
  <si>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</si>
  <si>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</si>
  <si>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</si>
  <si>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</si>
  <si>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</si>
  <si>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</si>
  <si>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</si>
  <si>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</si>
  <si>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</si>
  <si>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</si>
  <si>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</si>
  <si>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</si>
  <si>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</si>
  <si>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</si>
  <si>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</si>
  <si>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</si>
  <si>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</si>
  <si>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</si>
  <si>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</si>
  <si>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</si>
  <si>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</si>
  <si>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</si>
  <si>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</si>
  <si>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</si>
  <si>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</si>
  <si>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</si>
  <si>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</si>
  <si>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</si>
  <si>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</si>
  <si>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</si>
  <si>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</si>
  <si>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</si>
  <si>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</si>
  <si>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</si>
  <si>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</si>
  <si>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</si>
  <si>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</si>
  <si>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</si>
  <si>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</si>
  <si>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</si>
  <si>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</si>
  <si>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</si>
  <si>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</si>
  <si>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</si>
  <si>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</si>
  <si>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</si>
  <si>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</si>
  <si>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</si>
  <si>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</si>
  <si>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</si>
  <si>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</si>
  <si>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</si>
  <si>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</si>
  <si>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</si>
  <si>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</si>
  <si>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</si>
  <si>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</si>
  <si>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</si>
  <si>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</si>
  <si>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</si>
  <si>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</si>
  <si>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</si>
  <si>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</si>
  <si>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</si>
  <si>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</si>
  <si>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</si>
  <si>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</si>
  <si>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</si>
  <si>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</si>
  <si>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</si>
  <si>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</si>
  <si>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</si>
  <si>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</si>
  <si>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</si>
  <si>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</si>
  <si>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</si>
  <si>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</si>
  <si>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</si>
  <si>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</si>
  <si>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</si>
  <si>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</si>
  <si>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</si>
  <si>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</si>
  <si>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</si>
  <si>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</si>
  <si>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</si>
  <si>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</si>
  <si>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</si>
  <si>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</si>
  <si>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</si>
  <si>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</si>
  <si>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</si>
  <si>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</si>
  <si>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</si>
  <si>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</si>
  <si>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</si>
  <si>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</si>
  <si>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</si>
  <si>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</si>
  <si>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</si>
  <si>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</si>
  <si>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</si>
  <si>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</si>
  <si>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</si>
  <si>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</si>
  <si>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</si>
  <si>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</si>
  <si>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</si>
  <si>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</si>
  <si>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</si>
  <si>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</si>
  <si>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</si>
  <si>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</si>
  <si>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</si>
  <si>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</si>
  <si>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</si>
  <si>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</si>
  <si>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</si>
  <si>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</si>
  <si>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</si>
  <si>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</si>
  <si>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</si>
  <si>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</si>
  <si>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</si>
  <si>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</si>
  <si>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</si>
  <si>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</si>
  <si>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</si>
  <si>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</si>
  <si>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</si>
  <si>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</si>
  <si>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</si>
  <si>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</si>
  <si>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</si>
  <si>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</si>
  <si>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</si>
  <si>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</si>
  <si>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</si>
  <si>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</si>
  <si>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</si>
  <si>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</si>
  <si>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</si>
  <si>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</si>
  <si>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</si>
  <si>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</si>
  <si>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</si>
  <si>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</si>
  <si>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</si>
  <si>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</si>
  <si>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</si>
  <si>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</si>
  <si>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</si>
  <si>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</si>
  <si>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</si>
  <si>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</si>
  <si>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</si>
  <si>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</si>
  <si>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</si>
  <si>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</si>
  <si>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</si>
  <si>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</si>
  <si>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</si>
  <si>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</si>
  <si>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</si>
  <si>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</si>
  <si>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</si>
  <si>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</si>
  <si>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</si>
  <si>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</si>
  <si>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</si>
  <si>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</si>
  <si>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</si>
  <si>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</si>
  <si>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</si>
  <si>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</si>
  <si>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</si>
  <si>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</si>
  <si>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</si>
  <si>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</si>
  <si>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</si>
  <si>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</si>
  <si>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</si>
  <si>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</si>
  <si>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</si>
  <si>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</si>
  <si>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</si>
  <si>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</si>
  <si>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</si>
  <si>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</si>
  <si>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</si>
  <si>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</si>
  <si>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</si>
  <si>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</si>
  <si>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</si>
  <si>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</si>
  <si>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</si>
  <si>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</si>
  <si>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</si>
  <si>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</si>
  <si>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</si>
  <si>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</si>
  <si>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</si>
  <si>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</si>
  <si>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</si>
  <si>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</si>
  <si>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</si>
  <si>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</si>
  <si>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</si>
  <si>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</si>
  <si>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</si>
  <si>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</si>
  <si>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</si>
  <si>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</si>
  <si>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</si>
  <si>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</si>
  <si>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</si>
  <si>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</si>
  <si>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</si>
  <si>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</si>
  <si>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</si>
  <si>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</si>
  <si>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</si>
  <si>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</si>
  <si>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</si>
  <si>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</si>
  <si>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</si>
  <si>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</si>
  <si>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</si>
  <si>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</si>
  <si>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</si>
  <si>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</si>
  <si>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</si>
  <si>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</si>
  <si>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</si>
  <si>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</si>
  <si>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</si>
  <si>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</si>
  <si>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</si>
  <si>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</si>
  <si>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</si>
  <si>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</si>
  <si>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</si>
  <si>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</si>
  <si>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</si>
  <si>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</si>
  <si>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</si>
  <si>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</si>
  <si>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</si>
  <si>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</si>
  <si>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</si>
  <si>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</si>
  <si>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</si>
  <si>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</si>
  <si>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</si>
  <si>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</si>
  <si>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</si>
  <si>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</si>
  <si>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</si>
  <si>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</si>
  <si>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</si>
  <si>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</si>
  <si>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</si>
  <si>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</si>
  <si>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</si>
  <si>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</si>
  <si>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</si>
  <si>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</si>
  <si>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</si>
  <si>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</si>
  <si>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</si>
  <si>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</si>
  <si>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</si>
  <si>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</si>
  <si>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</si>
  <si>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</si>
  <si>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</si>
  <si>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</si>
  <si>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</si>
  <si>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</si>
  <si>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</si>
  <si>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</si>
  <si>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</si>
  <si>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</si>
  <si>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</si>
  <si>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</si>
  <si>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</si>
  <si>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</si>
  <si>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</si>
  <si>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</si>
  <si>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</si>
  <si>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</si>
  <si>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</si>
  <si>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</si>
  <si>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</si>
  <si>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</si>
  <si>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</si>
  <si>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</si>
  <si>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</si>
  <si>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</si>
  <si>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</si>
  <si>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</si>
  <si>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</si>
  <si>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</si>
  <si>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</si>
  <si>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</si>
  <si>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</si>
  <si>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</si>
  <si>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</si>
  <si>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</si>
  <si>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</si>
  <si>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</si>
  <si>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</si>
  <si>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</si>
  <si>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</si>
  <si>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</si>
  <si>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</si>
  <si>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</si>
  <si>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</si>
  <si>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</si>
  <si>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</si>
  <si>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</si>
  <si>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</si>
  <si>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</si>
  <si>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</si>
  <si>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</si>
  <si>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</si>
  <si>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</si>
  <si>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</si>
  <si>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</si>
  <si>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</si>
  <si>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</si>
  <si>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</si>
  <si>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</si>
  <si>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</si>
  <si>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</si>
  <si>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</si>
  <si>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</si>
  <si>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</si>
  <si>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</si>
  <si>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</si>
  <si>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</si>
  <si>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</si>
  <si>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</si>
  <si>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</si>
  <si>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</si>
  <si>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</si>
  <si>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</si>
  <si>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</si>
  <si>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</si>
  <si>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</si>
  <si>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</si>
  <si>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</si>
  <si>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</si>
  <si>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</si>
  <si>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</si>
  <si>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</si>
  <si>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</si>
  <si>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</si>
  <si>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</si>
  <si>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</si>
  <si>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</si>
  <si>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</si>
  <si>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</si>
  <si>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</si>
  <si>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</si>
  <si>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</si>
  <si>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</si>
  <si>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</si>
  <si>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</si>
  <si>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</si>
  <si>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</si>
  <si>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</si>
  <si>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</si>
  <si>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</si>
  <si>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</si>
  <si>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</si>
  <si>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</si>
  <si>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</si>
  <si>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</si>
  <si>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</si>
  <si>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</si>
  <si>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</si>
  <si>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</si>
  <si>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</si>
  <si>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</si>
  <si>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</si>
  <si>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</si>
  <si>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</si>
  <si>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</si>
  <si>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</si>
  <si>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</si>
  <si>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</si>
  <si>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</si>
  <si>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</si>
  <si>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</si>
  <si>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</si>
  <si>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</si>
  <si>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</si>
  <si>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</si>
  <si>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</si>
  <si>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</si>
  <si>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</si>
  <si>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</si>
  <si>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</si>
  <si>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</si>
  <si>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</si>
  <si>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</si>
  <si>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</si>
  <si>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</si>
  <si>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</si>
  <si>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</si>
  <si>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</si>
  <si>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</si>
  <si>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</si>
  <si>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</si>
  <si>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</si>
  <si>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</si>
  <si>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</si>
  <si>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</si>
  <si>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</si>
  <si>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</si>
  <si>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</si>
  <si>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</si>
  <si>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</si>
  <si>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</si>
  <si>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</si>
  <si>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</si>
  <si>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</si>
  <si>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</si>
  <si>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</si>
  <si>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</si>
  <si>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</si>
  <si>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</si>
  <si>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</si>
  <si>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</si>
  <si>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</si>
  <si>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</si>
  <si>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</si>
  <si>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</si>
  <si>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</si>
  <si>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</si>
  <si>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</si>
  <si>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</si>
  <si>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</si>
  <si>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</si>
  <si>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</si>
  <si>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</si>
  <si>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</si>
  <si>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</si>
  <si>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</si>
  <si>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</si>
  <si>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</si>
  <si>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</si>
  <si>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</si>
  <si>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</si>
  <si>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</si>
  <si>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</si>
  <si>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</si>
  <si>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</si>
  <si>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</si>
  <si>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</si>
  <si>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</si>
  <si>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</si>
  <si>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</si>
  <si>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</si>
  <si>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</si>
  <si>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</si>
  <si>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</si>
  <si>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</si>
  <si>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</si>
  <si>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</si>
  <si>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</si>
  <si>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</si>
  <si>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</si>
  <si>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</si>
  <si>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</si>
  <si>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</si>
  <si>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</si>
  <si>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</si>
  <si>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</si>
  <si>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</si>
  <si>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</si>
  <si>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</si>
  <si>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</si>
  <si>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</si>
  <si>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</si>
  <si>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</si>
  <si>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</si>
  <si>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</si>
  <si>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</si>
  <si>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</si>
  <si>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</si>
  <si>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</si>
  <si>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</si>
  <si>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</si>
  <si>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</si>
  <si>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</si>
  <si>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</si>
  <si>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</si>
  <si>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</si>
  <si>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</si>
  <si>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</si>
  <si>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</si>
  <si>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</si>
  <si>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</si>
  <si>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</si>
  <si>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</si>
  <si>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</si>
  <si>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</si>
  <si>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</si>
  <si>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</si>
  <si>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</si>
  <si>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</si>
  <si>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</si>
  <si>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</si>
  <si>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</si>
  <si>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</si>
  <si>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</si>
  <si>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</si>
  <si>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</si>
  <si>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</si>
  <si>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</si>
  <si>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</si>
  <si>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</si>
  <si>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</si>
  <si>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</si>
  <si>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</si>
  <si>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</si>
  <si>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</si>
  <si>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</si>
  <si>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</si>
  <si>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</si>
  <si>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</si>
  <si>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</si>
  <si>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</si>
  <si>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</si>
  <si>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</si>
  <si>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</si>
  <si>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</si>
  <si>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</si>
  <si>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</si>
  <si>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</si>
  <si>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</si>
  <si>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</si>
  <si>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</si>
  <si>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</si>
  <si>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</si>
  <si>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</si>
  <si>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</si>
  <si>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</si>
  <si>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</si>
  <si>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</si>
  <si>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</si>
  <si>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</si>
  <si>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</si>
  <si>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</si>
  <si>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</si>
  <si>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</si>
  <si>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</si>
  <si>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</si>
  <si>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</si>
  <si>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</si>
  <si>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</si>
  <si>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</si>
  <si>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</si>
  <si>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</si>
  <si>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</si>
  <si>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</si>
  <si>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</si>
  <si>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</si>
  <si>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</si>
  <si>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</si>
  <si>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</si>
  <si>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</si>
  <si>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</si>
  <si>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</si>
  <si>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</si>
  <si>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</si>
  <si>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</si>
  <si>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</si>
  <si>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</si>
  <si>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</si>
  <si>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</si>
  <si>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</si>
  <si>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</si>
  <si>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</si>
  <si>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</si>
  <si>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</si>
  <si>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</si>
  <si>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</si>
  <si>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</si>
  <si>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</si>
  <si>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</si>
  <si>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</si>
  <si>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</si>
  <si>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</si>
  <si>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</si>
  <si>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</si>
  <si>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</si>
  <si>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</si>
  <si>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</si>
  <si>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</si>
  <si>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</si>
  <si>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</si>
  <si>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</si>
  <si>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</si>
  <si>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</si>
  <si>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</si>
  <si>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</si>
  <si>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</si>
  <si>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</si>
  <si>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</si>
  <si>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</si>
  <si>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</si>
  <si>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</si>
  <si>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</si>
  <si>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</si>
  <si>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</si>
  <si>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</si>
  <si>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</si>
  <si>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</si>
  <si>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</si>
  <si>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</si>
  <si>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</si>
  <si>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</si>
  <si>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</si>
  <si>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</si>
  <si>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</si>
  <si>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</si>
  <si>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</si>
  <si>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</si>
  <si>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</si>
  <si>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</si>
  <si>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</si>
  <si>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</si>
  <si>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</si>
  <si>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</si>
  <si>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</si>
  <si>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</si>
  <si>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</si>
  <si>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</si>
  <si>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</si>
  <si>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</si>
  <si>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</si>
  <si>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</si>
  <si>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</si>
  <si>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</si>
  <si>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</si>
  <si>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</si>
  <si>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</si>
  <si>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</si>
  <si>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</si>
  <si>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</si>
  <si>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</si>
  <si>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</si>
  <si>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</si>
  <si>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</si>
  <si>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</si>
  <si>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</si>
  <si>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</si>
  <si>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</si>
  <si>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</si>
  <si>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</si>
  <si>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</si>
  <si>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</si>
  <si>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</si>
  <si>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</si>
  <si>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</si>
  <si>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</si>
  <si>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</si>
  <si>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</si>
  <si>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</si>
  <si>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</si>
  <si>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</si>
  <si>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</si>
  <si>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</si>
  <si>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</si>
  <si>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</si>
  <si>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</si>
  <si>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</si>
  <si>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</si>
  <si>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</si>
  <si>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</si>
  <si>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</si>
  <si>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</si>
  <si>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</si>
  <si>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</si>
  <si>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</si>
  <si>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</si>
  <si>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</si>
  <si>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</si>
  <si>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</si>
  <si>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</si>
  <si>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</si>
  <si>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</si>
  <si>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</si>
  <si>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</si>
  <si>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</si>
  <si>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</si>
  <si>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</si>
  <si>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</si>
  <si>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</si>
  <si>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</si>
  <si>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</si>
  <si>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</si>
  <si>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</si>
  <si>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</si>
  <si>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</si>
  <si>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</si>
  <si>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</si>
  <si>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</si>
  <si>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</si>
  <si>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</si>
  <si>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</si>
  <si>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</si>
  <si>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</si>
  <si>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</si>
  <si>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</si>
  <si>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</si>
  <si>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</si>
  <si>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</si>
  <si>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</si>
  <si>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</si>
  <si>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</si>
  <si>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</si>
  <si>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</si>
  <si>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</si>
  <si>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</si>
  <si>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</si>
  <si>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</si>
  <si>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</si>
  <si>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</si>
  <si>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</si>
  <si>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</si>
  <si>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</si>
  <si>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</si>
  <si>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</si>
  <si>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</si>
  <si>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</si>
  <si>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</si>
  <si>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</si>
  <si>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</si>
  <si>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</si>
  <si>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</si>
  <si>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</si>
  <si>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</si>
  <si>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</si>
  <si>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</si>
  <si>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</si>
  <si>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</si>
  <si>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</si>
  <si>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</si>
  <si>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</si>
  <si>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</si>
  <si>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</si>
  <si>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</si>
  <si>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</si>
  <si>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</si>
  <si>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</si>
  <si>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</si>
  <si>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</si>
  <si>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</si>
  <si>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</si>
  <si>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</si>
  <si>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</si>
  <si>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</si>
  <si>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</si>
  <si>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</si>
  <si>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</si>
  <si>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</si>
  <si>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</si>
  <si>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</si>
  <si>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</si>
  <si>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</si>
  <si>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</si>
  <si>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</si>
  <si>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</si>
  <si>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</si>
  <si>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</si>
  <si>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</si>
  <si>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</si>
  <si>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</si>
  <si>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</si>
  <si>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</si>
  <si>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</si>
  <si>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</si>
  <si>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</si>
  <si>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</si>
  <si>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</si>
  <si>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</si>
  <si>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</si>
  <si>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</si>
  <si>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</si>
  <si>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</si>
  <si>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</si>
  <si>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</si>
  <si>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</si>
  <si>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</si>
  <si>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</si>
  <si>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</si>
  <si>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</si>
  <si>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</si>
  <si>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</si>
  <si>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</si>
  <si>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</si>
  <si>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</si>
  <si>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</si>
  <si>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</si>
  <si>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</si>
  <si>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</si>
  <si>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</si>
  <si>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</si>
  <si>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</si>
  <si>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</si>
  <si>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</si>
  <si>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</si>
  <si>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</si>
  <si>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</si>
  <si>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</si>
  <si>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</si>
  <si>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</si>
  <si>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</si>
  <si>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</si>
  <si>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</si>
  <si>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</si>
  <si>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</si>
  <si>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</si>
  <si>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</si>
  <si>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</si>
  <si>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</si>
  <si>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</si>
  <si>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</si>
  <si>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</si>
  <si>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</si>
  <si>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</si>
  <si>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</si>
  <si>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</si>
  <si>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</si>
  <si>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</si>
  <si>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</si>
  <si>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</si>
  <si>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</si>
  <si>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</si>
  <si>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</si>
  <si>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</si>
  <si>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</si>
  <si>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</si>
  <si>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</si>
  <si>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</si>
  <si>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</si>
  <si>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</si>
  <si>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</si>
  <si>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</si>
  <si>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</si>
  <si>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</si>
  <si>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</si>
  <si>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</si>
  <si>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</si>
  <si>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</si>
  <si>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</si>
  <si>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</si>
  <si>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</si>
  <si>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</si>
  <si>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</si>
  <si>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</si>
  <si>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</si>
  <si>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</si>
  <si>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</si>
  <si>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</si>
  <si>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</si>
  <si>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</si>
  <si>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</si>
  <si>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</si>
  <si>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</si>
  <si>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</si>
  <si>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</si>
  <si>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</si>
  <si>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</si>
  <si>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</si>
  <si>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</si>
  <si>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</si>
  <si>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</si>
  <si>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</si>
  <si>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</si>
  <si>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</si>
  <si>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</si>
  <si>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</si>
  <si>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</si>
  <si>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</si>
  <si>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</si>
  <si>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</si>
  <si>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</si>
  <si>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</si>
  <si>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</si>
  <si>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</si>
  <si>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</si>
  <si>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</si>
  <si>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</si>
  <si>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</si>
  <si>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</si>
  <si>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</si>
  <si>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</si>
  <si>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</si>
  <si>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</si>
  <si>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</si>
  <si>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</si>
  <si>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</si>
  <si>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</si>
  <si>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</si>
  <si>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</si>
  <si>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</si>
  <si>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</si>
  <si>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</si>
  <si>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</si>
  <si>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</si>
  <si>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</si>
  <si>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</si>
  <si>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</si>
  <si>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</si>
  <si>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</si>
  <si>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</si>
  <si>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</si>
  <si>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</si>
  <si>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</si>
  <si>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</si>
  <si>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</si>
  <si>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</si>
  <si>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</si>
  <si>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</si>
  <si>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</si>
  <si>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</si>
  <si>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</si>
  <si>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</si>
  <si>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</si>
  <si>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</si>
  <si>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</si>
  <si>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</si>
  <si>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</si>
  <si>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</si>
  <si>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</si>
  <si>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</si>
  <si>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</si>
  <si>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</si>
  <si>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</si>
  <si>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</si>
  <si>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</si>
  <si>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</si>
  <si>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</si>
  <si>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</si>
  <si>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</si>
  <si>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</si>
  <si>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</si>
  <si>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</si>
  <si>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</si>
  <si>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</si>
  <si>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</si>
  <si>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</si>
  <si>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</si>
  <si>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</si>
  <si>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</si>
  <si>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</si>
  <si>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</si>
  <si>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</si>
  <si>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</si>
  <si>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</si>
  <si>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</si>
  <si>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</si>
  <si>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</si>
  <si>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</si>
  <si>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</si>
  <si>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</si>
  <si>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</si>
  <si>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</si>
  <si>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</si>
  <si>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</si>
  <si>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</si>
  <si>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</si>
  <si>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</si>
  <si>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</si>
  <si>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</si>
  <si>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</si>
  <si>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</si>
  <si>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</si>
  <si>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</si>
  <si>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</si>
  <si>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</si>
  <si>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</si>
  <si>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</si>
  <si>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</si>
  <si>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</si>
  <si>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</si>
  <si>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</si>
  <si>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</si>
  <si>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</si>
  <si>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</si>
  <si>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</si>
  <si>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</si>
  <si>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</si>
  <si>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</si>
  <si>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</si>
  <si>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</si>
  <si>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</si>
  <si>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</si>
  <si>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</si>
  <si>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</si>
  <si>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</si>
  <si>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</si>
  <si>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</si>
  <si>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</si>
  <si>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</si>
  <si>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</si>
  <si>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</si>
  <si>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</si>
  <si>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</si>
  <si>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</si>
  <si>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</si>
  <si>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</si>
  <si>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</si>
  <si>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</si>
  <si>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</si>
  <si>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</si>
  <si>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</si>
  <si>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</si>
  <si>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</si>
  <si>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</si>
  <si>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</si>
  <si>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</si>
  <si>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</si>
  <si>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</si>
  <si>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</si>
  <si>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</si>
  <si>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</si>
  <si>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</si>
  <si>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</si>
  <si>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</si>
  <si>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</si>
  <si>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</si>
  <si>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</si>
  <si>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</si>
  <si>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</si>
  <si>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</si>
  <si>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</si>
  <si>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</si>
  <si>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</si>
  <si>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</si>
  <si>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</si>
  <si>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</si>
  <si>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</si>
  <si>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</si>
  <si>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</si>
  <si>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</si>
  <si>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</si>
  <si>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</si>
  <si>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</si>
  <si>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</si>
  <si>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</si>
  <si>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</si>
  <si>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</si>
  <si>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</si>
  <si>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</si>
  <si>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</si>
  <si>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</si>
  <si>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</si>
  <si>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</si>
  <si>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</si>
  <si>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</si>
  <si>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</si>
  <si>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</si>
  <si>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</si>
  <si>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</si>
  <si>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</si>
  <si>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</si>
  <si>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</si>
  <si>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</si>
  <si>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</si>
  <si>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</si>
  <si>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</si>
  <si>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</si>
  <si>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</si>
  <si>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</si>
  <si>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</si>
  <si>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</si>
  <si>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</si>
  <si>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</si>
  <si>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</si>
  <si>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</si>
  <si>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</si>
  <si>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</si>
  <si>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</si>
  <si>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</si>
  <si>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</si>
  <si>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</si>
  <si>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</si>
  <si>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</si>
  <si>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</si>
  <si>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</si>
  <si>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</si>
  <si>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</si>
  <si>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</si>
  <si>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</si>
  <si>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</si>
  <si>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</si>
  <si>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</si>
  <si>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</si>
  <si>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</si>
  <si>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</si>
  <si>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</si>
  <si>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</si>
  <si>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</si>
  <si>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</si>
  <si>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</si>
  <si>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</si>
  <si>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</si>
  <si>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</si>
  <si>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</si>
  <si>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</si>
  <si>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</si>
  <si>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</si>
  <si>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</si>
  <si>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</si>
  <si>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</si>
  <si>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</si>
  <si>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</si>
  <si>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</si>
  <si>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</si>
  <si>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</si>
  <si>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</si>
  <si>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</si>
  <si>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</si>
  <si>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</si>
  <si>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</si>
  <si>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</si>
  <si>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</si>
  <si>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</si>
  <si>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</si>
  <si>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</si>
  <si>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</si>
  <si>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</si>
  <si>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</si>
  <si>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</si>
  <si>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</si>
  <si>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</si>
  <si>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</si>
  <si>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</si>
  <si>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</si>
  <si>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</si>
  <si>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</si>
  <si>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</si>
  <si>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</si>
  <si>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</si>
  <si>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</si>
  <si>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</si>
  <si>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</si>
  <si>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</si>
  <si>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</si>
  <si>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</si>
  <si>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</si>
  <si>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</si>
  <si>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</si>
  <si>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</si>
  <si>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</si>
  <si>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</si>
  <si>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</si>
  <si>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</si>
  <si>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</si>
  <si>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</si>
  <si>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</si>
  <si>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</si>
  <si>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</si>
  <si>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</si>
  <si>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</si>
  <si>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</si>
  <si>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</si>
  <si>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</si>
  <si>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</si>
  <si>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</si>
  <si>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</si>
  <si>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</si>
  <si>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</si>
  <si>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</si>
  <si>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</si>
  <si>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</si>
  <si>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</si>
  <si>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</si>
  <si>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</si>
  <si>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</si>
  <si>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</si>
  <si>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</si>
  <si>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</si>
  <si>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</si>
  <si>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</si>
  <si>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</si>
  <si>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</si>
  <si>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</si>
  <si>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</si>
  <si>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</si>
  <si>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</si>
  <si>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</si>
  <si>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</si>
  <si>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</si>
  <si>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</si>
  <si>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</si>
  <si>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</si>
  <si>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</si>
  <si>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</si>
  <si>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</si>
  <si>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</si>
  <si>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</si>
  <si>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</si>
  <si>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</si>
  <si>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</si>
  <si>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</si>
  <si>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</si>
  <si>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</si>
  <si>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</si>
  <si>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</si>
  <si>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</si>
  <si>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</si>
  <si>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</si>
  <si>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</si>
  <si>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</si>
  <si>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</si>
  <si>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</si>
  <si>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</si>
  <si>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</si>
  <si>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</si>
  <si>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</si>
  <si>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</si>
  <si>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</si>
  <si>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</si>
  <si>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</si>
  <si>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</si>
  <si>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</si>
  <si>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</si>
  <si>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</si>
  <si>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</si>
  <si>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</si>
  <si>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</si>
  <si>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</si>
  <si>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</si>
  <si>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</si>
  <si>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</si>
  <si>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</si>
  <si>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</si>
  <si>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</si>
  <si>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</si>
  <si>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</si>
  <si>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</si>
  <si>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</si>
  <si>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</si>
  <si>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</si>
  <si>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</si>
  <si>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</si>
  <si>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</si>
  <si>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</si>
  <si>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</si>
  <si>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</si>
  <si>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</si>
  <si>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</si>
  <si>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</si>
  <si>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</si>
  <si>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</si>
  <si>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</si>
  <si>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</si>
  <si>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</si>
  <si>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</si>
  <si>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</si>
  <si>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</si>
  <si>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</si>
  <si>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</si>
  <si>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</si>
  <si>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</si>
  <si>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</si>
  <si>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</si>
  <si>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</si>
  <si>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</si>
  <si>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</si>
  <si>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</si>
  <si>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</si>
  <si>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</si>
  <si>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</si>
  <si>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</si>
  <si>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</si>
  <si>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</si>
  <si>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</si>
  <si>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</si>
  <si>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</si>
  <si>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</si>
  <si>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</si>
  <si>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</si>
  <si>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</si>
  <si>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</si>
  <si>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</si>
  <si>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</si>
  <si>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</si>
  <si>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</si>
  <si>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</si>
  <si>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</si>
  <si>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</si>
  <si>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</si>
  <si>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</si>
  <si>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</si>
  <si>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</si>
  <si>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</si>
  <si>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</si>
  <si>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</si>
  <si>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</si>
  <si>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</si>
  <si>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</si>
  <si>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</si>
  <si>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</si>
  <si>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</si>
  <si>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</si>
  <si>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</si>
  <si>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</si>
  <si>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</si>
  <si>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</si>
  <si>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</si>
  <si>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</si>
  <si>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</si>
  <si>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</si>
  <si>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</si>
  <si>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</si>
  <si>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</si>
  <si>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</si>
  <si>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</si>
  <si>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</si>
  <si>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</si>
  <si>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</si>
  <si>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</si>
  <si>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</si>
  <si>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</si>
  <si>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</si>
  <si>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</si>
  <si>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</si>
  <si>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</si>
  <si>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</si>
  <si>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</si>
  <si>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</si>
  <si>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</si>
  <si>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</si>
  <si>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</si>
  <si>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</si>
  <si>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</si>
  <si>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</si>
  <si>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</si>
  <si>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</si>
  <si>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</si>
  <si>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</si>
  <si>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</si>
  <si>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</si>
  <si>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</si>
  <si>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</si>
  <si>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</si>
  <si>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</si>
  <si>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</si>
  <si>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</si>
  <si>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</si>
  <si>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</si>
  <si>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</si>
  <si>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</si>
  <si>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</si>
  <si>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</si>
  <si>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</si>
  <si>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</si>
  <si>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</si>
  <si>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</si>
  <si>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</si>
  <si>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</si>
  <si>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</si>
  <si>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</si>
  <si>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</si>
  <si>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</si>
  <si>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</si>
  <si>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</si>
  <si>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</si>
  <si>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</si>
  <si>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</si>
  <si>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</si>
  <si>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</si>
  <si>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</si>
  <si>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</si>
  <si>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</si>
  <si>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</si>
  <si>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</si>
  <si>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</si>
  <si>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</si>
  <si>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</si>
  <si>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</si>
  <si>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</si>
  <si>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</si>
  <si>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</si>
  <si>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</si>
  <si>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</si>
  <si>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</si>
  <si>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</si>
  <si>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</si>
  <si>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</si>
  <si>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</si>
  <si>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</si>
  <si>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</si>
  <si>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</si>
  <si>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</si>
  <si>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</si>
  <si>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</si>
  <si>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</si>
  <si>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</si>
  <si>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</si>
  <si>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</si>
  <si>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</si>
  <si>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</si>
  <si>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</si>
  <si>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</si>
  <si>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</si>
  <si>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</si>
  <si>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</si>
  <si>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</si>
  <si>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</si>
  <si>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</si>
  <si>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</si>
  <si>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</si>
  <si>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</si>
  <si>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</si>
  <si>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</si>
  <si>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</si>
  <si>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</si>
  <si>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</si>
  <si>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</si>
  <si>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</si>
  <si>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</si>
  <si>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</si>
  <si>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</si>
  <si>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</si>
  <si>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</si>
  <si>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</si>
  <si>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</si>
  <si>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</si>
  <si>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</si>
  <si>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</si>
  <si>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</si>
  <si>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</si>
  <si>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</si>
  <si>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</si>
  <si>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</si>
  <si>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</si>
  <si>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</si>
  <si>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</si>
  <si>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</si>
  <si>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</si>
  <si>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</si>
  <si>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</si>
  <si>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</si>
  <si>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</si>
  <si>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</si>
  <si>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</si>
  <si>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</si>
  <si>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</si>
  <si>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</si>
  <si>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</si>
  <si>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</si>
  <si>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</si>
  <si>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</si>
  <si>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</si>
  <si>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</si>
  <si>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</si>
  <si>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</si>
  <si>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</si>
  <si>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</si>
  <si>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</si>
  <si>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</si>
  <si>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</si>
  <si>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</si>
  <si>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</si>
  <si>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</si>
  <si>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</si>
  <si>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</si>
  <si>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</si>
  <si>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</si>
  <si>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</si>
  <si>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</si>
  <si>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</si>
  <si>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</si>
  <si>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</si>
  <si>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</si>
  <si>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</si>
  <si>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</si>
  <si>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</si>
  <si>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</si>
  <si>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</si>
  <si>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</si>
  <si>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</si>
  <si>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</si>
  <si>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</si>
  <si>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</si>
  <si>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</si>
  <si>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</si>
  <si>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</si>
  <si>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</si>
  <si>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</si>
  <si>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</si>
  <si>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</si>
  <si>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</si>
  <si>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</si>
  <si>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</si>
  <si>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</si>
  <si>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</si>
  <si>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</si>
  <si>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</si>
  <si>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</si>
  <si>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</si>
  <si>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</si>
  <si>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</si>
  <si>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</si>
  <si>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</si>
  <si>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</si>
  <si>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</si>
  <si>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</si>
  <si>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</si>
  <si>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</si>
  <si>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</si>
  <si>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</si>
  <si>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</si>
  <si>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</si>
  <si>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</si>
  <si>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</si>
  <si>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</si>
  <si>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</si>
  <si>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</si>
  <si>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</si>
  <si>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</si>
  <si>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</si>
  <si>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</si>
  <si>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</si>
  <si>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</si>
  <si>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</si>
  <si>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</si>
  <si>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</si>
  <si>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</si>
  <si>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</si>
  <si>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</si>
  <si>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</si>
  <si>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</si>
  <si>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</si>
  <si>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</si>
  <si>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</si>
  <si>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</si>
  <si>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</si>
  <si>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</si>
  <si>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</si>
  <si>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</si>
  <si>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</si>
  <si>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</si>
  <si>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</si>
  <si>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</si>
  <si>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</si>
  <si>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</si>
  <si>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</si>
  <si>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</si>
  <si>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</si>
  <si>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</si>
  <si>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</si>
  <si>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</si>
  <si>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</si>
  <si>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</si>
  <si>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</si>
  <si>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</si>
  <si>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</si>
  <si>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</si>
  <si>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</si>
  <si>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</si>
  <si>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</si>
  <si>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</si>
  <si>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</si>
  <si>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</si>
  <si>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</si>
  <si>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</si>
  <si>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</si>
  <si>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</si>
  <si>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</si>
  <si>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</si>
  <si>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</si>
  <si>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</si>
  <si>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</si>
  <si>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</si>
  <si>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</si>
  <si>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</si>
  <si>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</si>
  <si>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</si>
  <si>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</si>
  <si>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</si>
  <si>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</si>
  <si>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</si>
  <si>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</si>
  <si>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</si>
  <si>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</si>
  <si>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</si>
  <si>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</si>
  <si>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</si>
  <si>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</si>
  <si>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</si>
  <si>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</si>
  <si>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</si>
  <si>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</si>
  <si>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</si>
  <si>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</si>
  <si>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</si>
  <si>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</si>
  <si>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</si>
  <si>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</si>
  <si>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</si>
  <si>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</si>
  <si>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</si>
  <si>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</si>
  <si>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</si>
  <si>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</si>
  <si>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</si>
  <si>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</si>
  <si>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</si>
  <si>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</si>
  <si>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</si>
  <si>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</si>
  <si>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</si>
  <si>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</si>
  <si>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</si>
  <si>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</si>
  <si>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</si>
  <si>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</si>
  <si>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</si>
  <si>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</si>
  <si>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</si>
  <si>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</si>
  <si>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</si>
  <si>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</si>
  <si>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</si>
  <si>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</si>
  <si>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</si>
  <si>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</si>
  <si>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</si>
  <si>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</si>
  <si>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</si>
  <si>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</si>
  <si>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</si>
  <si>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</si>
  <si>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</si>
  <si>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</si>
  <si>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</si>
  <si>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</si>
  <si>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</si>
  <si>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</si>
  <si>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</si>
  <si>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</si>
  <si>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</si>
  <si>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</si>
  <si>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</si>
  <si>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</si>
  <si>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</si>
  <si>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</si>
  <si>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</si>
  <si>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</si>
  <si>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</si>
  <si>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</si>
  <si>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</si>
  <si>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</si>
  <si>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</si>
  <si>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</si>
  <si>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</si>
  <si>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</si>
  <si>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</si>
  <si>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</si>
  <si>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</si>
  <si>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</si>
  <si>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</si>
  <si>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</si>
  <si>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</si>
  <si>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</si>
  <si>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</si>
  <si>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</si>
  <si>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</si>
  <si>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</si>
  <si>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</si>
  <si>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</si>
  <si>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</si>
  <si>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</si>
  <si>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</si>
  <si>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</si>
  <si>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</si>
  <si>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</si>
  <si>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</si>
  <si>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</si>
  <si>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</si>
  <si>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</si>
  <si>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</si>
  <si>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</si>
  <si>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</si>
  <si>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</si>
  <si>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</si>
  <si>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</si>
  <si>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</si>
  <si>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</si>
  <si>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</si>
  <si>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</si>
  <si>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</si>
  <si>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</si>
  <si>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</si>
  <si>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</si>
  <si>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</si>
  <si>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</si>
  <si>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</si>
  <si>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</si>
  <si>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</si>
  <si>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</si>
  <si>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</si>
  <si>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</si>
  <si>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</si>
  <si>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</si>
  <si>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</si>
  <si>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</si>
  <si>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</si>
  <si>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</si>
  <si>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</si>
  <si>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</si>
  <si>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</si>
  <si>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</si>
  <si>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</si>
  <si>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</si>
  <si>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</si>
  <si>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</si>
  <si>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</si>
  <si>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</si>
  <si>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</si>
  <si>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</si>
  <si>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</si>
  <si>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</si>
  <si>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</si>
  <si>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</si>
  <si>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</si>
  <si>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</si>
  <si>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</si>
  <si>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</si>
  <si>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</si>
  <si>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</si>
  <si>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</si>
  <si>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</si>
  <si>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</si>
  <si>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</si>
  <si>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</si>
  <si>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</si>
  <si>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</si>
  <si>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</si>
  <si>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</si>
  <si>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</si>
  <si>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</si>
  <si>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</si>
  <si>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</si>
  <si>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</si>
  <si>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</si>
  <si>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</si>
  <si>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</si>
  <si>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</si>
  <si>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</si>
  <si>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</si>
  <si>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</si>
  <si>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</si>
  <si>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</si>
  <si>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</si>
  <si>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</si>
  <si>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</si>
  <si>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</si>
  <si>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</si>
  <si>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</si>
  <si>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</si>
  <si>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</si>
  <si>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</si>
  <si>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</si>
  <si>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</si>
  <si>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</si>
  <si>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</si>
  <si>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</si>
  <si>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</si>
  <si>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</si>
  <si>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</si>
  <si>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</si>
  <si>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</si>
  <si>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</si>
  <si>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</si>
  <si>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</si>
  <si>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</si>
  <si>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</si>
  <si>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</si>
  <si>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</si>
  <si>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</si>
  <si>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</si>
  <si>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</si>
  <si>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</si>
  <si>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</si>
  <si>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</si>
  <si>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</si>
  <si>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</si>
  <si>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</si>
  <si>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</si>
  <si>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</si>
  <si>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</si>
  <si>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</si>
  <si>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</si>
  <si>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</si>
  <si>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</si>
  <si>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</si>
  <si>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</si>
  <si>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</si>
  <si>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</si>
  <si>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</si>
  <si>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</si>
  <si>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</si>
  <si>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</si>
  <si>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</si>
  <si>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</si>
  <si>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</si>
  <si>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</si>
  <si>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</si>
  <si>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</si>
  <si>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</si>
  <si>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</si>
  <si>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</si>
  <si>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</si>
  <si>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</si>
  <si>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</si>
  <si>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</si>
  <si>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</si>
  <si>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</si>
  <si>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</si>
  <si>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</si>
  <si>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</si>
  <si>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</si>
  <si>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</si>
  <si>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</si>
  <si>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</si>
  <si>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</si>
  <si>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</si>
  <si>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</si>
  <si>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</si>
  <si>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</si>
  <si>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</si>
  <si>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</si>
  <si>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</si>
  <si>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</si>
  <si>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</si>
  <si>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</si>
  <si>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</si>
  <si>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</si>
  <si>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</si>
  <si>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</si>
  <si>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</si>
  <si>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</si>
  <si>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</si>
  <si>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</si>
  <si>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</si>
  <si>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</si>
  <si>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</si>
  <si>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</si>
  <si>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</si>
  <si>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</si>
  <si>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</si>
  <si>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</si>
  <si>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</si>
  <si>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</si>
  <si>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</si>
  <si>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</si>
  <si>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</si>
  <si>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</si>
  <si>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</si>
  <si>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</si>
  <si>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</si>
  <si>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</si>
  <si>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</si>
  <si>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</si>
  <si>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</si>
  <si>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</si>
  <si>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</si>
  <si>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</si>
  <si>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</si>
  <si>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</si>
  <si>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</si>
  <si>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</si>
  <si>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</si>
  <si>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</si>
  <si>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</si>
  <si>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</si>
  <si>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</si>
  <si>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</si>
  <si>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</si>
  <si>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</si>
  <si>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</si>
  <si>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</si>
  <si>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</si>
  <si>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</si>
  <si>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</si>
  <si>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</si>
  <si>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</si>
  <si>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</si>
  <si>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</si>
  <si>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</si>
  <si>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</si>
  <si>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</si>
  <si>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</si>
  <si>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</si>
  <si>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</si>
  <si>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</si>
  <si>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</si>
  <si>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</si>
  <si>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</si>
  <si>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</si>
  <si>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</si>
  <si>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</si>
  <si>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</si>
  <si>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</si>
  <si>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</si>
  <si>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</si>
  <si>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</si>
  <si>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</si>
  <si>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</si>
  <si>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</si>
  <si>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</si>
  <si>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</si>
  <si>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</si>
  <si>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</si>
  <si>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</si>
  <si>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</si>
  <si>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</si>
  <si>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</si>
  <si>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</si>
  <si>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</si>
  <si>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</si>
  <si>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</si>
  <si>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</si>
  <si>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</si>
  <si>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</si>
  <si>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</si>
  <si>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</si>
  <si>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</si>
  <si>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</si>
  <si>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</si>
  <si>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</si>
  <si>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</si>
  <si>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</si>
  <si>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</si>
  <si>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</si>
  <si>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</si>
  <si>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</si>
  <si>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</si>
  <si>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</si>
  <si>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</si>
  <si>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</si>
  <si>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</si>
  <si>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</si>
  <si>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</si>
  <si>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</si>
  <si>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</si>
  <si>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</si>
  <si>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</si>
  <si>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</si>
  <si>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</si>
  <si>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</si>
  <si>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</si>
  <si>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</si>
  <si>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</si>
  <si>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</si>
  <si>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</si>
  <si>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</si>
  <si>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</si>
  <si>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</si>
  <si>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</si>
  <si>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</si>
  <si>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</si>
  <si>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</si>
  <si>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</si>
  <si>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</si>
  <si>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</si>
  <si>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</si>
  <si>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</si>
  <si>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</si>
  <si>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</si>
  <si>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</si>
  <si>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</si>
  <si>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</si>
  <si>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</si>
  <si>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</si>
  <si>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</si>
  <si>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</si>
  <si>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</si>
  <si>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</si>
  <si>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</si>
  <si>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</si>
  <si>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</si>
  <si>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</si>
  <si>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</si>
  <si>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</si>
  <si>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</si>
  <si>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</si>
  <si>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</si>
  <si>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</si>
  <si>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</si>
  <si>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</si>
  <si>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</si>
  <si>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</si>
  <si>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</si>
  <si>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</si>
  <si>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</si>
  <si>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</si>
  <si>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</si>
  <si>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</si>
  <si>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</si>
  <si>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</si>
  <si>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</si>
  <si>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</si>
  <si>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</si>
  <si>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</si>
  <si>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</si>
  <si>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</si>
  <si>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</si>
  <si>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</si>
  <si>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</si>
  <si>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</si>
  <si>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</si>
  <si>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</si>
  <si>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</si>
  <si>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</si>
  <si>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</si>
  <si>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</si>
  <si>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</si>
  <si>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</si>
  <si>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</si>
  <si>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</si>
  <si>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</si>
  <si>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</si>
  <si>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</si>
  <si>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</si>
  <si>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</si>
  <si>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</si>
  <si>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</si>
  <si>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</si>
  <si>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</si>
  <si>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</si>
  <si>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</si>
  <si>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</si>
  <si>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</si>
  <si>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</si>
  <si>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</si>
  <si>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</si>
  <si>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</si>
  <si>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</si>
  <si>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</si>
  <si>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</si>
  <si>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</si>
  <si>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</si>
  <si>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</si>
  <si>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</si>
  <si>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</si>
  <si>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</si>
  <si>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</si>
  <si>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</si>
  <si>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</si>
  <si>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</si>
  <si>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</si>
  <si>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</si>
  <si>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</si>
  <si>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</si>
  <si>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</si>
  <si>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</si>
  <si>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</si>
  <si>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</si>
  <si>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</si>
  <si>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</si>
  <si>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</si>
  <si>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</si>
  <si>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</si>
  <si>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</si>
  <si>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</si>
  <si>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</si>
  <si>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</si>
  <si>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</si>
  <si>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</si>
  <si>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</si>
  <si>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</si>
  <si>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</si>
  <si>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</si>
  <si>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</si>
  <si>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</si>
  <si>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</si>
  <si>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</si>
  <si>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</si>
  <si>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</si>
  <si>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</si>
  <si>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</si>
  <si>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</si>
  <si>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</si>
  <si>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</si>
  <si>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</si>
  <si>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</si>
  <si>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</si>
  <si>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</si>
  <si>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</si>
  <si>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</si>
  <si>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</si>
  <si>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</si>
  <si>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</si>
  <si>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</si>
  <si>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</si>
  <si>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</si>
  <si>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</si>
  <si>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</si>
  <si>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</si>
  <si>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</si>
  <si>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</si>
  <si>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</si>
  <si>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</si>
  <si>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</si>
  <si>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</si>
  <si>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</si>
  <si>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</si>
  <si>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</si>
  <si>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</si>
  <si>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</si>
  <si>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</si>
  <si>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</si>
  <si>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</si>
  <si>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</si>
  <si>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</si>
  <si>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</si>
  <si>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</si>
  <si>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</si>
  <si>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</si>
  <si>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</si>
  <si>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</si>
  <si>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</si>
  <si>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</si>
  <si>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</si>
  <si>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</si>
  <si>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</si>
  <si>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</si>
  <si>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</si>
  <si>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</si>
  <si>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</si>
  <si>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</si>
  <si>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</si>
  <si>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</si>
  <si>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</si>
  <si>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</si>
  <si>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</si>
  <si>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</si>
  <si>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</si>
  <si>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</si>
  <si>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</si>
  <si>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</si>
  <si>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</si>
  <si>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</si>
  <si>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</si>
  <si>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</si>
  <si>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</si>
  <si>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</si>
  <si>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</si>
  <si>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</si>
  <si>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</si>
  <si>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</si>
  <si>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</si>
  <si>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</si>
  <si>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</si>
  <si>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</si>
  <si>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</si>
  <si>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</si>
  <si>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</si>
  <si>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</si>
  <si>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</si>
  <si>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</si>
  <si>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</si>
  <si>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</si>
  <si>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</si>
  <si>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</si>
  <si>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</si>
  <si>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</si>
  <si>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</si>
  <si>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</si>
  <si>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</si>
  <si>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</si>
  <si>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</si>
  <si>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</si>
  <si>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</si>
  <si>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</si>
  <si>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</si>
  <si>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</si>
  <si>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</si>
  <si>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</si>
  <si>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</si>
  <si>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</si>
  <si>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</si>
  <si>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</si>
  <si>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</si>
  <si>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</si>
  <si>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</si>
  <si>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</si>
  <si>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</si>
  <si>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</si>
  <si>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</si>
  <si>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</si>
  <si>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</si>
  <si>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</si>
  <si>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</si>
  <si>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</si>
  <si>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</si>
  <si>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</si>
  <si>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</si>
  <si>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</si>
  <si>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</si>
  <si>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</si>
  <si>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</si>
  <si>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</si>
  <si>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</si>
  <si>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</si>
  <si>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</si>
  <si>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</si>
  <si>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</si>
  <si>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</si>
  <si>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</si>
  <si>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</si>
  <si>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</si>
  <si>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</si>
  <si>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</si>
  <si>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</si>
  <si>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</si>
  <si>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</si>
  <si>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</si>
  <si>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</si>
  <si>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</si>
  <si>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</si>
  <si>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</si>
  <si>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</si>
  <si>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</si>
  <si>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</si>
  <si>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</si>
  <si>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</si>
  <si>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</si>
  <si>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</si>
  <si>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</si>
  <si>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</si>
  <si>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</si>
  <si>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</si>
  <si>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</si>
  <si>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</si>
  <si>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</si>
  <si>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</si>
  <si>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</si>
  <si>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</si>
  <si>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</si>
  <si>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</si>
  <si>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</si>
  <si>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</si>
  <si>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</si>
  <si>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</si>
  <si>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</si>
  <si>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</si>
  <si>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</si>
  <si>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</si>
  <si>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</si>
  <si>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</si>
  <si>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</si>
  <si>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</si>
  <si>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</si>
  <si>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</si>
  <si>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</si>
  <si>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</si>
  <si>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</si>
  <si>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</si>
  <si>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</si>
  <si>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</si>
  <si>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</si>
  <si>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</si>
  <si>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</si>
  <si>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</si>
  <si>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</si>
  <si>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</si>
  <si>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</si>
  <si>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</si>
  <si>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</si>
  <si>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</si>
  <si>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</si>
  <si>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</si>
  <si>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</si>
  <si>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</si>
  <si>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</si>
  <si>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</si>
  <si>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</si>
  <si>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</si>
  <si>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</si>
  <si>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</si>
  <si>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</si>
  <si>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</si>
  <si>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</si>
  <si>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</si>
  <si>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</si>
  <si>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</si>
  <si>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</si>
  <si>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</si>
  <si>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</si>
  <si>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</si>
  <si>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</si>
  <si>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</si>
  <si>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</si>
  <si>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</si>
  <si>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</si>
  <si>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</si>
  <si>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</si>
  <si>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</si>
  <si>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</si>
  <si>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</si>
  <si>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</si>
  <si>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</si>
  <si>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</si>
  <si>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</si>
  <si>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</si>
  <si>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</si>
  <si>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</si>
  <si>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</si>
  <si>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</si>
  <si>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</si>
  <si>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</si>
  <si>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</si>
  <si>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</si>
  <si>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</si>
  <si>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</si>
  <si>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</si>
  <si>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</si>
  <si>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</si>
  <si>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</si>
  <si>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</si>
  <si>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</si>
  <si>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</si>
  <si>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</si>
  <si>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</si>
  <si>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</si>
  <si>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</si>
  <si>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</si>
  <si>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</si>
  <si>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</si>
  <si>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</si>
  <si>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</si>
  <si>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</si>
  <si>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</si>
  <si>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</si>
  <si>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</si>
  <si>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</si>
  <si>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</si>
  <si>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</si>
  <si>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</si>
  <si>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</si>
  <si>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</si>
  <si>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</si>
  <si>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</si>
  <si>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</si>
  <si>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</si>
  <si>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</si>
  <si>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</si>
  <si>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</si>
  <si>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</si>
  <si>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</si>
  <si>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</si>
  <si>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</si>
  <si>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</si>
  <si>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</si>
  <si>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</si>
  <si>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</si>
  <si>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</si>
  <si>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</si>
  <si>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</si>
  <si>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</si>
  <si>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</si>
  <si>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</si>
  <si>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</si>
  <si>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</si>
  <si>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</si>
  <si>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</si>
  <si>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</si>
  <si>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</si>
  <si>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</si>
  <si>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</si>
  <si>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</si>
  <si>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</si>
  <si>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</si>
  <si>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</si>
  <si>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</si>
  <si>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</si>
  <si>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</si>
  <si>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</si>
  <si>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</si>
  <si>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</si>
  <si>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</si>
  <si>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</si>
  <si>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</si>
  <si>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</si>
  <si>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</si>
  <si>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</si>
  <si>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</si>
  <si>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</si>
  <si>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</si>
  <si>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</si>
  <si>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</si>
  <si>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</si>
  <si>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</si>
  <si>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</si>
  <si>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</si>
  <si>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</si>
  <si>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</si>
  <si>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</si>
  <si>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</si>
  <si>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</si>
  <si>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</si>
  <si>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</si>
  <si>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</si>
  <si>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</si>
  <si>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</si>
  <si>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</si>
  <si>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</si>
  <si>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</si>
  <si>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</si>
  <si>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</si>
  <si>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</si>
  <si>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</si>
  <si>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</si>
  <si>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</si>
  <si>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</si>
  <si>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</si>
  <si>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</si>
  <si>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</si>
  <si>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</si>
  <si>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</si>
  <si>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</si>
  <si>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</si>
  <si>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</si>
  <si>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</si>
  <si>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</si>
  <si>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</si>
  <si>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</si>
  <si>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</si>
  <si>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</si>
  <si>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</si>
  <si>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</si>
  <si>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</si>
  <si>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</si>
  <si>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</si>
  <si>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</si>
  <si>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</si>
  <si>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</si>
  <si>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</si>
  <si>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</si>
  <si>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</si>
  <si>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</si>
  <si>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</si>
  <si>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</si>
  <si>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</si>
  <si>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</si>
  <si>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</si>
  <si>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</si>
  <si>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</si>
  <si>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</si>
  <si>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</si>
  <si>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</si>
  <si>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</si>
  <si>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</si>
  <si>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</si>
  <si>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</si>
  <si>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</si>
  <si>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</si>
  <si>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</si>
  <si>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</si>
  <si>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</si>
  <si>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</si>
  <si>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</si>
  <si>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</si>
  <si>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</si>
  <si>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</si>
  <si>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</si>
  <si>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</si>
  <si>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</si>
  <si>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</si>
  <si>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</si>
  <si>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</si>
  <si>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</si>
  <si>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</si>
  <si>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</si>
  <si>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</si>
  <si>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</si>
  <si>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</si>
  <si>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</si>
  <si>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</si>
  <si>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</si>
  <si>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</si>
  <si>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</si>
  <si>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</si>
  <si>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</si>
  <si>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</si>
  <si>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</si>
  <si>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</si>
  <si>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</si>
  <si>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</si>
  <si>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</si>
  <si>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</si>
  <si>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</si>
  <si>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</si>
  <si>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</si>
  <si>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</si>
  <si>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</si>
  <si>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</si>
  <si>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</si>
  <si>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</si>
  <si>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</si>
  <si>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</si>
  <si>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</si>
  <si>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</si>
  <si>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</si>
  <si>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</si>
  <si>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</si>
  <si>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</si>
  <si>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</si>
  <si>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</si>
  <si>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</si>
  <si>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</si>
  <si>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</si>
  <si>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</si>
  <si>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</si>
  <si>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</si>
  <si>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</si>
  <si>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</si>
  <si>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</si>
  <si>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</si>
  <si>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</si>
  <si>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</si>
  <si>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</si>
  <si>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</si>
  <si>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</si>
  <si>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</si>
  <si>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</si>
  <si>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</si>
  <si>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</si>
  <si>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</si>
  <si>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</si>
  <si>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</si>
  <si>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</si>
  <si>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</si>
  <si>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</si>
  <si>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</si>
  <si>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</si>
  <si>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</si>
  <si>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</si>
  <si>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</si>
  <si>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</si>
  <si>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</si>
  <si>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</si>
  <si>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</si>
  <si>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</si>
  <si>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</si>
  <si>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</si>
  <si>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</si>
  <si>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</si>
  <si>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</si>
  <si>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</si>
  <si>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</si>
  <si>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</si>
  <si>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</si>
  <si>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</si>
  <si>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</si>
  <si>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</si>
  <si>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</si>
  <si>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</si>
  <si>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</si>
  <si>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</si>
  <si>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</si>
  <si>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</si>
  <si>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</si>
  <si>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</si>
  <si>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</si>
  <si>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</si>
  <si>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</si>
  <si>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</si>
  <si>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</si>
  <si>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</si>
  <si>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</si>
  <si>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</si>
  <si>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</si>
  <si>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</si>
  <si>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</si>
  <si>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</si>
  <si>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</si>
  <si>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</si>
  <si>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</si>
  <si>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</si>
  <si>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</si>
  <si>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</si>
  <si>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</si>
  <si>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</si>
  <si>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</si>
  <si>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</si>
  <si>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</si>
  <si>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</si>
  <si>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</si>
  <si>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</si>
  <si>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</si>
  <si>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</si>
  <si>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</si>
  <si>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</si>
  <si>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</si>
  <si>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</si>
  <si>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</si>
  <si>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</si>
  <si>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</si>
  <si>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</si>
  <si>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</si>
  <si>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</si>
  <si>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</si>
  <si>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</si>
  <si>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</si>
  <si>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</si>
  <si>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</si>
  <si>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</si>
  <si>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</si>
  <si>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</si>
  <si>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</si>
  <si>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</si>
  <si>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</si>
  <si>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</si>
  <si>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</si>
  <si>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</si>
  <si>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</si>
  <si>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</si>
  <si>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</si>
  <si>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</si>
  <si>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</si>
  <si>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</si>
  <si>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</si>
  <si>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</si>
  <si>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</si>
  <si>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</si>
  <si>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</si>
  <si>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</si>
  <si>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</si>
  <si>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</si>
  <si>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</si>
  <si>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</si>
  <si>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</si>
  <si>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</si>
  <si>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</si>
  <si>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</si>
  <si>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</si>
  <si>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</si>
  <si>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</si>
  <si>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</si>
  <si>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</si>
  <si>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</si>
  <si>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</si>
  <si>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</si>
  <si>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</si>
  <si>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</si>
  <si>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</si>
  <si>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</si>
  <si>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</si>
  <si>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</si>
  <si>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</si>
  <si>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</si>
  <si>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</si>
  <si>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</si>
  <si>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</si>
  <si>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</si>
  <si>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</si>
  <si>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</si>
  <si>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</si>
  <si>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</si>
  <si>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</si>
  <si>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</si>
  <si>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</si>
  <si>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</si>
  <si>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</si>
  <si>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</si>
  <si>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</si>
  <si>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</si>
  <si>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</si>
  <si>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</si>
  <si>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</si>
  <si>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</si>
  <si>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</si>
  <si>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</si>
  <si>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</si>
  <si>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</si>
  <si>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</si>
  <si>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</si>
  <si>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</si>
  <si>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</si>
  <si>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</si>
  <si>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</si>
  <si>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</si>
  <si>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</si>
  <si>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</si>
  <si>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</si>
  <si>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</si>
  <si>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</si>
  <si>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</si>
  <si>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</si>
  <si>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</si>
  <si>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</si>
  <si>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</si>
  <si>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</si>
  <si>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</si>
  <si>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</si>
  <si>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</si>
  <si>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</si>
  <si>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</si>
  <si>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</si>
  <si>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</si>
  <si>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</si>
  <si>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</si>
  <si>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</si>
  <si>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</si>
  <si>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</si>
  <si>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</si>
  <si>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</si>
  <si>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</si>
  <si>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</si>
  <si>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</si>
  <si>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</si>
  <si>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</si>
  <si>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</si>
  <si>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</si>
  <si>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</si>
  <si>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</si>
  <si>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</si>
  <si>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</si>
  <si>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</si>
  <si>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</si>
  <si>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</si>
  <si>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</si>
  <si>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</si>
  <si>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</si>
  <si>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</si>
  <si>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</si>
  <si>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</si>
  <si>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</si>
  <si>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</si>
  <si>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</si>
  <si>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</si>
  <si>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</si>
  <si>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</si>
  <si>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</si>
  <si>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</si>
  <si>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</si>
  <si>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</si>
  <si>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</si>
  <si>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</si>
  <si>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</si>
  <si>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</si>
  <si>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</si>
  <si>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</si>
  <si>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</si>
  <si>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</si>
  <si>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</si>
  <si>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</si>
  <si>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</si>
  <si>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</si>
  <si>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</si>
  <si>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</si>
  <si>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</si>
  <si>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</si>
  <si>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</si>
  <si>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</si>
  <si>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</si>
  <si>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</si>
  <si>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</si>
  <si>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</si>
  <si>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</si>
  <si>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</si>
  <si>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</si>
  <si>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</si>
  <si>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</si>
  <si>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</si>
  <si>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</si>
  <si>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</si>
  <si>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</si>
  <si>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</si>
  <si>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</si>
  <si>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</si>
  <si>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</si>
  <si>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</si>
  <si>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</si>
  <si>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</si>
  <si>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</si>
  <si>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</si>
  <si>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</si>
  <si>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</si>
  <si>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</si>
  <si>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</si>
  <si>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</si>
  <si>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</si>
  <si>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</si>
  <si>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</si>
  <si>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</si>
  <si>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</si>
  <si>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</si>
  <si>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</si>
  <si>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</si>
  <si>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</si>
  <si>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</si>
  <si>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</si>
  <si>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</si>
  <si>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</si>
  <si>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</si>
  <si>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</si>
  <si>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</si>
  <si>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</si>
  <si>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</si>
  <si>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</si>
  <si>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</si>
  <si>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</si>
  <si>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</si>
  <si>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</si>
  <si>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</si>
  <si>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</si>
  <si>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</si>
  <si>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</si>
  <si>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</si>
  <si>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</si>
  <si>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</si>
  <si>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</si>
  <si>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</si>
  <si>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</si>
  <si>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</si>
  <si>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</si>
  <si>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</si>
  <si>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</si>
  <si>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</si>
  <si>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</si>
  <si>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</si>
  <si>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</si>
  <si>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</si>
  <si>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</si>
  <si>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</si>
  <si>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</si>
  <si>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</si>
  <si>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</si>
  <si>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</si>
  <si>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</si>
  <si>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</si>
  <si>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</si>
  <si>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</si>
  <si>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</si>
  <si>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</si>
  <si>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</si>
  <si>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</si>
  <si>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</si>
  <si>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</si>
  <si>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</si>
  <si>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</si>
  <si>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</si>
  <si>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</si>
  <si>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</si>
  <si>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</si>
  <si>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</si>
  <si>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</si>
  <si>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</si>
  <si>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</si>
  <si>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</si>
  <si>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</si>
  <si>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</si>
  <si>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</si>
  <si>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</si>
  <si>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</si>
  <si>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</si>
  <si>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</si>
  <si>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</si>
  <si>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</si>
  <si>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</si>
  <si>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</si>
  <si>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</si>
  <si>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</si>
  <si>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</si>
  <si>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</si>
  <si>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</si>
  <si>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</si>
  <si>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</si>
  <si>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</si>
  <si>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</si>
  <si>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</si>
  <si>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</si>
  <si>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</si>
  <si>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</si>
  <si>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</si>
  <si>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</si>
  <si>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</si>
  <si>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</si>
  <si>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</si>
  <si>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</si>
  <si>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</si>
  <si>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</si>
  <si>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</si>
  <si>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</si>
  <si>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</si>
  <si>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</si>
  <si>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</si>
  <si>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</si>
  <si>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</si>
  <si>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</si>
  <si>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</si>
  <si>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</si>
  <si>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</si>
  <si>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</si>
  <si>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</si>
  <si>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</si>
  <si>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</si>
  <si>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</si>
  <si>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</si>
  <si>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</si>
  <si>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</si>
  <si>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</si>
  <si>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</si>
  <si>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</si>
  <si>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</si>
  <si>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</si>
  <si>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</si>
  <si>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</si>
  <si>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</si>
  <si>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</si>
  <si>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</si>
  <si>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</si>
  <si>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</si>
  <si>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</si>
  <si>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</si>
  <si>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</si>
  <si>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</si>
  <si>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</si>
  <si>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</si>
  <si>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</si>
  <si>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</si>
  <si>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</si>
  <si>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</si>
  <si>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</si>
  <si>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</si>
  <si>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</si>
  <si>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</si>
  <si>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</si>
  <si>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</si>
  <si>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</si>
  <si>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</si>
  <si>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</si>
  <si>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</si>
  <si>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</si>
  <si>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</si>
  <si>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</si>
  <si>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</si>
  <si>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</si>
  <si>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</si>
  <si>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</si>
  <si>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</si>
  <si>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</si>
  <si>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</si>
  <si>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</si>
  <si>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</si>
  <si>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</si>
  <si>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</si>
  <si>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</si>
  <si>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</si>
  <si>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</si>
  <si>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</si>
  <si>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</si>
  <si>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</si>
  <si>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</si>
  <si>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</si>
  <si>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</si>
  <si>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</si>
  <si>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</si>
  <si>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</si>
  <si>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</si>
  <si>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</si>
  <si>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</si>
  <si>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</si>
  <si>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</si>
  <si>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</si>
  <si>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</si>
  <si>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</si>
  <si>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</si>
  <si>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</si>
  <si>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</si>
  <si>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</si>
  <si>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</si>
  <si>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</si>
  <si>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</si>
  <si>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</si>
  <si>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</si>
  <si>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</si>
  <si>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</si>
  <si>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</si>
  <si>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</si>
  <si>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</si>
  <si>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</si>
  <si>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</si>
  <si>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</si>
  <si>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</si>
  <si>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</si>
  <si>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</si>
  <si>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</si>
  <si>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</si>
  <si>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</si>
  <si>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</si>
  <si>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</si>
  <si>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</si>
  <si>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</si>
  <si>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</si>
  <si>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</si>
  <si>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</si>
  <si>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</si>
  <si>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</si>
  <si>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</si>
  <si>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</si>
  <si>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</si>
  <si>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</si>
  <si>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</si>
  <si>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</si>
  <si>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</si>
  <si>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</si>
  <si>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</si>
  <si>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</si>
  <si>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</si>
  <si>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</si>
  <si>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</si>
  <si>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</si>
  <si>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</si>
  <si>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</si>
  <si>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</si>
  <si>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</si>
  <si>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</si>
  <si>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</si>
  <si>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</si>
  <si>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</si>
  <si>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</si>
  <si>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</si>
  <si>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</si>
  <si>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</si>
  <si>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</si>
  <si>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</si>
  <si>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</si>
  <si>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</si>
  <si>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</si>
  <si>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</si>
  <si>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</si>
  <si>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</si>
  <si>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</si>
  <si>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</si>
  <si>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</si>
  <si>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</si>
  <si>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</si>
  <si>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</si>
  <si>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</si>
  <si>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</si>
  <si>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</si>
  <si>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</si>
  <si>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</si>
  <si>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</si>
  <si>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</si>
  <si>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</si>
  <si>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</si>
  <si>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</si>
  <si>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</si>
  <si>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</si>
  <si>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</si>
  <si>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</si>
  <si>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</si>
  <si>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</si>
  <si>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</si>
  <si>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</si>
  <si>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</si>
  <si>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</si>
  <si>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</si>
  <si>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</si>
  <si>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</si>
  <si>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</si>
  <si>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</si>
  <si>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</si>
  <si>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</si>
  <si>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</si>
  <si>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</si>
  <si>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</si>
  <si>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</si>
  <si>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</si>
  <si>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</si>
  <si>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</si>
  <si>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</si>
  <si>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</si>
  <si>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</si>
  <si>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</si>
  <si>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</si>
  <si>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</si>
  <si>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</si>
  <si>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</si>
  <si>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</si>
  <si>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</si>
  <si>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</si>
  <si>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</si>
  <si>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</si>
  <si>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</si>
  <si>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</si>
  <si>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</si>
  <si>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</si>
  <si>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</si>
  <si>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</si>
  <si>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</si>
  <si>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</si>
  <si>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</si>
  <si>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</si>
  <si>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</si>
  <si>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</si>
  <si>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</si>
  <si>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</si>
  <si>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</si>
  <si>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</si>
  <si>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</si>
  <si>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</si>
  <si>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</si>
  <si>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</si>
  <si>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</si>
  <si>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</si>
  <si>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</si>
  <si>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</si>
  <si>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</si>
  <si>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</si>
  <si>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</si>
  <si>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</si>
  <si>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</si>
  <si>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</si>
  <si>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</si>
  <si>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</si>
  <si>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</si>
  <si>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</si>
  <si>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</si>
  <si>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</si>
  <si>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</si>
  <si>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</si>
  <si>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</si>
  <si>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</si>
  <si>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</si>
  <si>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</si>
  <si>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</si>
  <si>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</si>
  <si>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</si>
  <si>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</si>
  <si>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</si>
  <si>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</si>
  <si>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</si>
  <si>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</si>
  <si>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</si>
  <si>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</si>
  <si>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</si>
  <si>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</si>
  <si>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</si>
  <si>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</si>
  <si>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</si>
  <si>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</si>
  <si>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</si>
  <si>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</si>
  <si>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</si>
  <si>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</si>
  <si>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</si>
  <si>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</si>
  <si>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</si>
  <si>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</si>
  <si>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</si>
  <si>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</si>
  <si>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</si>
  <si>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</si>
  <si>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</si>
  <si>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</si>
  <si>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</si>
  <si>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</si>
  <si>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</si>
  <si>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</si>
  <si>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</si>
  <si>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</si>
  <si>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</si>
  <si>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</si>
  <si>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</si>
  <si>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</si>
  <si>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</si>
  <si>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</si>
  <si>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</si>
  <si>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</si>
  <si>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</si>
  <si>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</si>
  <si>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</si>
  <si>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</si>
  <si>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</si>
  <si>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</si>
  <si>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</si>
  <si>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</si>
  <si>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</si>
  <si>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</si>
  <si>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</si>
  <si>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</si>
  <si>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</si>
  <si>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</si>
  <si>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</si>
  <si>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</si>
  <si>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</si>
  <si>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</si>
  <si>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</si>
  <si>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</si>
  <si>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</si>
  <si>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</si>
  <si>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</si>
  <si>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</si>
  <si>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</si>
  <si>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</si>
  <si>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</si>
  <si>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</si>
  <si>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</si>
  <si>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</si>
  <si>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</si>
  <si>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</si>
  <si>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</si>
  <si>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</si>
  <si>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</si>
  <si>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</si>
  <si>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</si>
  <si>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</si>
  <si>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</si>
  <si>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</si>
  <si>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</si>
  <si>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</si>
  <si>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</si>
  <si>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</si>
  <si>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</si>
  <si>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</si>
  <si>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</si>
  <si>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</si>
  <si>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</si>
  <si>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</si>
  <si>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</si>
  <si>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</si>
  <si>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</si>
  <si>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</si>
  <si>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</si>
  <si>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</si>
  <si>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</si>
  <si>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</si>
  <si>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</si>
  <si>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</si>
  <si>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</si>
  <si>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</si>
  <si>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</si>
  <si>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</si>
  <si>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</si>
  <si>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</si>
  <si>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</si>
  <si>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</si>
  <si>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</si>
  <si>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</si>
  <si>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</si>
  <si>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</si>
  <si>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</si>
  <si>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</si>
  <si>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</si>
  <si>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</si>
  <si>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</si>
  <si>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</si>
  <si>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</si>
  <si>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</si>
  <si>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</si>
  <si>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</si>
  <si>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</si>
  <si>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</si>
  <si>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</si>
  <si>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</si>
  <si>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</si>
  <si>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</si>
  <si>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</si>
  <si>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</si>
  <si>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</si>
  <si>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</si>
  <si>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</si>
  <si>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</si>
  <si>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</si>
  <si>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</si>
  <si>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</si>
  <si>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</si>
  <si>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</si>
  <si>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</si>
  <si>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</si>
  <si>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</si>
  <si>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</si>
  <si>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</si>
  <si>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</si>
  <si>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</si>
  <si>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</si>
  <si>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</si>
  <si>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</si>
  <si>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</si>
  <si>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</si>
  <si>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</si>
  <si>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</si>
  <si>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</si>
  <si>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</si>
  <si>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</si>
  <si>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</si>
  <si>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</si>
  <si>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</si>
  <si>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</si>
  <si>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</si>
  <si>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</si>
  <si>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</si>
  <si>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</si>
  <si>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</si>
  <si>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</si>
  <si>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</si>
  <si>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</si>
  <si>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</si>
  <si>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</si>
  <si>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</si>
  <si>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</si>
  <si>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</si>
  <si>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</si>
  <si>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</si>
  <si>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</si>
  <si>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</si>
  <si>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</si>
  <si>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</si>
  <si>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</si>
  <si>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</si>
  <si>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</si>
  <si>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</si>
  <si>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</si>
  <si>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</si>
  <si>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</si>
  <si>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</si>
  <si>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</si>
  <si>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</si>
  <si>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</si>
  <si>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</si>
  <si>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</si>
  <si>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</si>
  <si>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</si>
  <si>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</si>
  <si>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</si>
  <si>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</si>
  <si>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</si>
  <si>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</si>
  <si>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</si>
  <si>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</si>
  <si>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</si>
  <si>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</si>
  <si>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</si>
  <si>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</si>
  <si>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</si>
  <si>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</si>
  <si>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</si>
  <si>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</si>
  <si>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</si>
  <si>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</si>
  <si>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</si>
  <si>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</si>
  <si>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</si>
  <si>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</si>
  <si>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</si>
  <si>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</si>
  <si>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</si>
  <si>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</si>
  <si>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</si>
  <si>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</si>
  <si>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</si>
  <si>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</si>
  <si>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</si>
  <si>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</si>
  <si>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</si>
  <si>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</si>
  <si>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</si>
  <si>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</si>
  <si>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</si>
  <si>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</si>
  <si>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</si>
  <si>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</si>
  <si>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</si>
  <si>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</si>
  <si>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</si>
  <si>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</si>
  <si>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</si>
  <si>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</si>
  <si>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</si>
  <si>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</si>
  <si>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</si>
  <si>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</si>
  <si>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</si>
  <si>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</si>
  <si>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</si>
  <si>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</si>
  <si>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</si>
  <si>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</si>
  <si>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</si>
  <si>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</si>
  <si>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</si>
  <si>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</si>
  <si>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</si>
  <si>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</si>
  <si>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</si>
  <si>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</si>
  <si>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</si>
  <si>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</si>
  <si>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</si>
  <si>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</si>
  <si>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</si>
  <si>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</si>
  <si>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</si>
  <si>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</si>
  <si>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</si>
  <si>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</si>
  <si>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</si>
  <si>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</si>
  <si>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</si>
  <si>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</si>
  <si>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</si>
  <si>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</si>
  <si>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</si>
  <si>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</si>
  <si>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</si>
  <si>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</si>
  <si>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</si>
  <si>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</si>
  <si>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</si>
  <si>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</si>
  <si>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</si>
  <si>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</si>
  <si>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</si>
  <si>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</si>
  <si>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</si>
  <si>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</si>
  <si>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</si>
  <si>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</si>
  <si>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</si>
  <si>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</si>
  <si>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</si>
  <si>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</si>
  <si>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</si>
  <si>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</si>
  <si>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</si>
  <si>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</si>
  <si>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</si>
  <si>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</si>
  <si>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</si>
  <si>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</si>
  <si>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</si>
  <si>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</si>
  <si>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</si>
  <si>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</si>
  <si>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</si>
  <si>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</si>
  <si>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</si>
  <si>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</si>
  <si>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</si>
  <si>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</si>
  <si>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</si>
  <si>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</si>
  <si>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</si>
  <si>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</si>
  <si>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</si>
  <si>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</si>
  <si>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</si>
  <si>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</si>
  <si>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</si>
  <si>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</si>
  <si>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</si>
  <si>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</si>
  <si>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</si>
  <si>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</si>
  <si>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</si>
  <si>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</si>
  <si>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</si>
  <si>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</si>
  <si>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</si>
  <si>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</si>
  <si>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</si>
  <si>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</si>
  <si>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</si>
  <si>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</si>
  <si>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</si>
  <si>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</si>
  <si>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</si>
  <si>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</si>
  <si>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</si>
  <si>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</si>
  <si>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</si>
  <si>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</si>
  <si>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</si>
  <si>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</si>
  <si>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</si>
  <si>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</si>
  <si>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</si>
  <si>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</si>
  <si>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</si>
  <si>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</si>
  <si>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</si>
  <si>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</si>
  <si>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</si>
  <si>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</si>
  <si>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</si>
  <si>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</si>
  <si>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</si>
  <si>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</si>
  <si>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</si>
  <si>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</si>
  <si>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</si>
  <si>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</si>
  <si>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</si>
  <si>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</si>
  <si>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</si>
  <si>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</si>
  <si>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</si>
  <si>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</si>
  <si>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</si>
  <si>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</si>
  <si>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</si>
  <si>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</si>
  <si>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</si>
  <si>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</si>
  <si>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</si>
  <si>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</si>
  <si>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</si>
  <si>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</si>
  <si>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</si>
  <si>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</si>
  <si>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</si>
  <si>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</si>
  <si>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</si>
  <si>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</si>
  <si>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</si>
  <si>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</si>
  <si>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</si>
  <si>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</si>
  <si>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</si>
  <si>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</si>
  <si>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</si>
  <si>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</si>
  <si>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</si>
  <si>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</si>
  <si>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</si>
  <si>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</si>
  <si>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</si>
  <si>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</si>
  <si>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</si>
  <si>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</si>
  <si>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</si>
  <si>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</si>
  <si>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</si>
  <si>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</si>
  <si>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</si>
  <si>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</si>
  <si>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</si>
  <si>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</si>
  <si>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</si>
  <si>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</si>
  <si>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</si>
  <si>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</si>
  <si>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</si>
  <si>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</si>
  <si>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</si>
  <si>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</si>
  <si>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</si>
  <si>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</si>
  <si>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</si>
  <si>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</si>
  <si>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</si>
  <si>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</si>
  <si>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</si>
  <si>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</si>
  <si>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</si>
  <si>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</si>
  <si>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</si>
  <si>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</si>
  <si>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</si>
  <si>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</si>
  <si>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</si>
  <si>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</si>
  <si>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</si>
  <si>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</si>
  <si>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</si>
  <si>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</si>
  <si>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</si>
  <si>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</si>
  <si>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</si>
  <si>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</si>
  <si>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</si>
  <si>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</si>
  <si>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</si>
  <si>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</si>
  <si>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</si>
  <si>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</si>
  <si>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</si>
  <si>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</si>
  <si>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</si>
  <si>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</si>
  <si>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</si>
  <si>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</si>
  <si>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</si>
  <si>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</si>
  <si>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</si>
  <si>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</si>
  <si>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</si>
  <si>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</si>
  <si>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</si>
  <si>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</si>
  <si>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</si>
  <si>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</si>
  <si>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</si>
  <si>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</si>
  <si>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</si>
  <si>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</si>
  <si>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</si>
  <si>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</si>
  <si>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</si>
  <si>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</si>
  <si>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</si>
  <si>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</si>
  <si>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</si>
  <si>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</si>
  <si>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</si>
  <si>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</si>
  <si>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</si>
  <si>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</si>
  <si>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</si>
  <si>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</si>
  <si>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</si>
  <si>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</si>
  <si>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</si>
  <si>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</si>
  <si>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</si>
  <si>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</si>
  <si>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</si>
  <si>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</si>
  <si>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</si>
  <si>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</si>
  <si>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</si>
  <si>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</si>
  <si>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</si>
  <si>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</si>
  <si>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</si>
  <si>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</si>
  <si>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</si>
  <si>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</si>
  <si>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</si>
  <si>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</si>
  <si>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</si>
  <si>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</si>
  <si>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</si>
  <si>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</si>
  <si>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</si>
  <si>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</si>
  <si>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</si>
  <si>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</si>
  <si>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</si>
  <si>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</si>
  <si>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</si>
  <si>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</si>
  <si>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</si>
  <si>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</si>
  <si>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</si>
  <si>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</si>
  <si>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</si>
  <si>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</si>
  <si>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</si>
  <si>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</si>
  <si>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</si>
  <si>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</si>
  <si>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</si>
  <si>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</si>
  <si>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</si>
  <si>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</si>
  <si>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</si>
  <si>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</si>
  <si>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</si>
  <si>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</si>
  <si>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</si>
  <si>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</si>
  <si>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</si>
  <si>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</si>
  <si>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</si>
  <si>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</si>
  <si>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</si>
  <si>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</si>
  <si>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</si>
  <si>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</si>
  <si>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</si>
  <si>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</si>
  <si>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</si>
  <si>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</si>
  <si>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</si>
  <si>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</si>
  <si>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</si>
  <si>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</si>
  <si>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</si>
  <si>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</si>
  <si>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</si>
  <si>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</si>
  <si>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</si>
  <si>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</si>
  <si>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</si>
  <si>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</si>
  <si>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</si>
  <si>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</si>
  <si>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</si>
  <si>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</si>
  <si>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</si>
  <si>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</si>
  <si>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</si>
  <si>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</si>
  <si>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</si>
  <si>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</si>
  <si>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</si>
  <si>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</si>
  <si>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</si>
  <si>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</si>
  <si>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</si>
  <si>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</si>
  <si>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</si>
  <si>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</si>
  <si>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</si>
  <si>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</si>
  <si>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</si>
  <si>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</si>
  <si>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</si>
  <si>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</si>
  <si>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</si>
  <si>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</si>
  <si>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</si>
  <si>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</si>
  <si>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</si>
  <si>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</si>
  <si>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</si>
  <si>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</si>
  <si>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</si>
  <si>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</si>
  <si>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</si>
  <si>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</si>
  <si>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</si>
  <si>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</si>
  <si>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</si>
  <si>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</si>
  <si>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</si>
  <si>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</si>
  <si>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</si>
  <si>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</si>
  <si>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</si>
  <si>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</si>
  <si>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</si>
  <si>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</si>
  <si>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</si>
  <si>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</si>
  <si>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</si>
  <si>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</si>
  <si>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</si>
  <si>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</si>
  <si>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</si>
  <si>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</si>
  <si>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</si>
  <si>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</si>
  <si>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</si>
  <si>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</si>
  <si>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</si>
  <si>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</si>
  <si>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</si>
  <si>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</si>
  <si>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</si>
  <si>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</si>
  <si>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</si>
  <si>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</si>
  <si>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</si>
  <si>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</si>
  <si>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</si>
  <si>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</si>
  <si>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</si>
  <si>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</si>
  <si>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</si>
  <si>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</si>
  <si>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</si>
  <si>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</si>
  <si>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</si>
  <si>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</si>
  <si>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</si>
  <si>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</si>
  <si>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</si>
  <si>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</si>
  <si>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</si>
  <si>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</si>
  <si>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</si>
  <si>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</si>
  <si>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</si>
  <si>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</si>
  <si>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</si>
  <si>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</si>
  <si>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</si>
  <si>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team at gate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</si>
  <si>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</si>
  <si>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</si>
  <si>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</si>
  <si>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</si>
  <si>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</si>
  <si>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</si>
  <si>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</si>
  <si>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</si>
  <si>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</si>
  <si>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</si>
  <si>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</si>
  <si>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</si>
  <si>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</si>
  <si>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</si>
  <si>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</si>
  <si>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</si>
  <si>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</si>
  <si>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</si>
  <si>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</si>
  <si>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</si>
  <si>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</si>
  <si>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</si>
  <si>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</si>
  <si>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</si>
  <si>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</si>
  <si>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</si>
  <si>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</si>
  <si>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</si>
  <si>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</si>
  <si>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</si>
  <si>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</si>
  <si>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</si>
  <si>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</si>
  <si>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</si>
  <si>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</si>
  <si>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</si>
  <si>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</si>
  <si>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</si>
  <si>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</si>
  <si>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</si>
  <si>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</si>
  <si>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</si>
  <si>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</si>
  <si>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</si>
  <si>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</si>
  <si>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</si>
  <si>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</si>
  <si>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</si>
  <si>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</si>
  <si>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</si>
  <si>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</si>
  <si>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</si>
  <si>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</si>
  <si>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</si>
  <si>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</si>
  <si>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</si>
  <si>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</si>
  <si>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</si>
  <si>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</si>
  <si>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</si>
  <si>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</si>
  <si>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</si>
  <si>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</si>
  <si>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</si>
  <si>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</si>
  <si>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</si>
  <si>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</si>
  <si>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</si>
  <si>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</si>
  <si>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</si>
  <si>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</si>
  <si>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</si>
  <si>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</si>
  <si>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</si>
  <si>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</si>
  <si>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</si>
  <si>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</si>
  <si>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</si>
  <si>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</si>
  <si>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</si>
  <si>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</si>
  <si>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</si>
  <si>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</si>
  <si>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</si>
  <si>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</si>
  <si>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</si>
  <si>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</si>
  <si>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</si>
  <si>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</si>
  <si>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</si>
  <si>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</si>
  <si>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</si>
  <si>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</si>
  <si>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</si>
  <si>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</si>
  <si>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</si>
  <si>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</si>
  <si>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</si>
  <si>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PCM-20251129-00000112</t>
  </si>
  <si>
    <t>night access located in Site located in deep desert &amp; dangerous area //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</si>
</sst>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7" totalsRowShown="0" headerRowDxfId="46" dataDxfId="45" headerRowBorderDxfId="43" tableBorderDxfId="44" totalsRowBorderDxfId="42">
  <autoFilter ref="A1:L2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4" totalsRowShown="0" headerRowDxfId="13" tableBorderDxfId="12">
  <autoFilter ref="A1:L4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D9" sqref="D9"/>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327.27516053240834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0.1245121527754236</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45990.22358622685</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45990.22358622685</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45990.22358622685</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45990.22358622685</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45990.22358622685</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45990.22358622685</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45990.22358622685</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45990.22358622685</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45990.22358622685</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45990.22358622685</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45990.22358622685</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45990.22358622685</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45990.22358622685</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45990.22358622685</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45990.22358622685</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45990.22358622685</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45990.22358622685</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45990.22358622685</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45990.22358622685</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45990.22358622685</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45990.22358622685</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45990.22358622685</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45990.22358622685</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45990.22358622685</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45990.22358622685</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45990.22358622685</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45990.22358622685</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45990.22358622685</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45990.22358622685</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45990.22358622685</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45990.22358622685</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45990.22358622685</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45990.22358622685</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45990.22358622685</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45990.22358622685</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085F2B7D-57D2-4EEC-9566-953BD2EC3096}"/>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165.223748495373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5.8361674768530065</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45990.22358622685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45990.223586458334</v>
      </c>
      <c r="H6" s="100"/>
      <c r="I6" s="18" t="str">
        <f>IFERROR(VLOOKUP(D6,DB!A:F,6,0),"")</f>
        <v/>
      </c>
      <c r="J6" s="18" t="str">
        <f>IFERROR(VLOOKUP(D6,DB!A:G,7,0),"")</f>
        <v/>
      </c>
      <c r="K6" s="19" t="s">
        <v>39194</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45990.223586458334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45990.223586458334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45990.223586458334</v>
      </c>
      <c r="H9" s="100" t="s">
        <v>39194</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45990.223586458334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45990.223586458334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45990.223586458334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45990.223586458334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45990.223586458334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45990.223586458334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45990.223586458334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45990.223586458334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45990.223586458334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45990.223586458334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45990.223586458334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45990.223586458334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45990.223586458334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45990.223586458334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45990.223586458334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45990.223586458334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45990.223586458334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45990.223586458334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45990.223586458334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45990.223586458334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45990.223586458334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45990.223586458334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45990.223586458334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45990.223586458334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45990.223586458334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45990.223586458334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45990.223586458334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45990.223586458334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45990.223586458334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45990.223586458334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45990.223586458334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45990.223586458334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45990.223586458334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45990.223586458334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45990.223586458334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45990.223586458334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45990.223586458334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45990.223586458334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45990.223586458334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45990.223586458334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45990.223586458334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45990.223586458334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45990.223586458334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45990.223586458334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45990.223586458334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45990.223586458334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45990.223586458334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45990.223586458334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45990.223586458334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45990.223586458334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45990.223586458334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45990.223586458334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45990.223586458334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45990.223586458334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45990.223586458334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45990.223586458334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45990.223586458334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45990.223586458334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45990.223586458334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45990.223586458334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45990.223586458334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45990.223586458334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45990.223586458334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45990.223586458334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45990.223586458334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45990.223586458334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45990.223586458334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45990.223586458334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45990.223586458334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45990.223586458334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45990.223586458334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45990.223586458334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45990.223586458334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45990.223586458334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1" ca="1" si="0">IFERROR(NOW()-F2,"-")</f>
        <v>45990.223586458334</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45990.223586458334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45990.223586458334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45990.223586458334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45990.223586458334</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45990.223586458334</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45990.223586458334</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45990.223586458334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45990.223586458334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45990.223586458334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45990.223586458334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45990.223586458334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45990.223586458334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45990.223586458334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45990.223586458334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45990.223586458334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45990.223586458334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45990.223586458334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45990.223586458334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45990.223586458334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45990.223586458334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45990.223586458334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45990.223586458334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45990.223586458334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45990.223586458334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45990.223586458334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45990.223586458334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45990.223586458334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45990.223586458334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45990.223586458334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45990.223586458334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45990.223586458334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45990.223586458334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45990.223586458334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45990.223586458334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45990.223586458334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45990.223586458334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45990.223586458334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45990.223586458334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45990.223586458334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45990.223586458334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45990.223586458334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45990.223586458334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45990.223586458334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45990.223586458334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45990.223586458334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45990.223586458334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45990.223586458334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45990.223586458334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45990.223586458334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45990.223586458334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45990.223586458334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45990.223586458334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45990.223586458334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45990.223586458334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45990.223586458334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45990.223586458334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45990.223586458334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45990.223586458334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45990.223586458334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45990.223586458334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45990.223586458334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45990.223586458334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45990.223586458334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45990.223586458334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45990.223586458334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45990.223586458334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45990.223586458334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45990.223586458334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45990.223586458334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45990.223586458334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45990.223586458334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45990.223586458334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45990.223586458334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45990.223586458334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45990.223586458334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45990.223586458334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45990.223586458334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45990.223586458334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45990.223586458334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45990.223586458334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45990.223586458334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45990.223586458334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45990.223586458334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45990.223586458334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45990.223586458334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45990.223586458334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45990.223586458334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45990.223586458334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45990.223586458334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45990.223586458334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45990.223586458334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45990.223586458334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45990.223586458334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45990.223586458334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45990.223586458334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45990.223586458334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45990.223586458334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45990.223586458334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45990.223586458334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45990.223586458334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45990.223586458334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45990.223586458334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45990.223586458334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45990.223586458334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45990.223586458334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45990.223586458334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45990.223586458334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45990.223586458334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45990.223586458334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45990.223586458334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45990.223586458334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45990.223586458334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45990.223586458334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45990.223586458334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45990.223586458334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45990.223586458334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45990.223586458334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45990.223586458334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45990.223586458334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45990.223586458334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45990.223586458334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45990.223586458334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45990.223586458334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45990.223586458334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45990.223586458334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45990.223586458334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45990.223586458334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45990.223586458334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45990.223586458334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45990.223586458334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45990.223586458334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45990.223586458334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45990.223586458334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45990.223586458334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45990.223586458334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45990.223586458334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45990.223586458334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45990.223586458334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45990.223586458334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45990.223586458334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45990.223586458334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45990.223586458334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45990.223586458334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45990.223586458334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45990.223586458334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45990.223586458334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45990.223586458334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45990.223586458334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45990.223586458334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45990.223586458334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45990.223586458334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45990.223586458334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45990.223586458334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45990.223586458334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45990.223586458334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45990.223586458334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45990.223586458334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45990.223586458334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45990.223586458334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45990.223586458334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45990.223586458334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45990.223586458334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45990.223586458334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45990.223586458334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45990.223586458334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45990.223586458334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45990.223586458334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45990.223586458334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45990.223586458334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45990.223586458334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45990.223586458334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45990.223586458334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45990.223586458334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45990.223586458334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45990.223586458334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45990.223586458334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45990.223586458334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45990.223586458334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45990.223586458334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45990.223586458334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45990.223586458334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45990.223586458334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45990.223586458334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45990.223586458334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45990.223586458334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45990.223586458334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45990.223586458334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45990.223586458334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45990.223586458334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45990.223586458334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45990.223586458334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45990.223586458334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45990.223586458334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45990.223586458334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45990.223586458334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45990.223586458334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45990.223586458334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45990.223586458334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45990.223586458334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45990.223586458334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45990.223586458334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45990.223586458334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45990.223586458334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45990.223586458334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45990.223586458334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45990.223586458334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45990.223586458334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45990.223586458334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45990.223586458334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45990.223586458334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45990.223586458334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45990.223586458334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45990.223586458334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45990.223586458334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45990.223586458334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45990.223586458334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45990.223586458334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45990.223586458334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45990.223586458334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45990.223586458334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45990.223586458334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45990.223586458334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45990.223586458334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45990.223586458334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45990.223586458334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45990.223586458334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45990.223586458334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45990.223586458334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45990.223586458334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45990.223586458334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45990.223586458334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45990.223586458334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45990.223586458334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45990.223586458334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45990.223586458334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45990.223586458334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45990.223586458334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45990.223586458334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45990.223586458334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45990.223586458334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45990.223586458334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45990.223586458334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45990.223586458334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45990.223586458334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45990.223586458334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45990.223586458334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45990.223586458334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45990.223586458334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45990.223586458334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45990.223586458334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45990.223586458334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45990.223586458334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45990.223586458334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45990.223586458334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45990.223586458334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45990.223586458334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45990.223586458334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45990.223586458334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45990.223586458334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45990.223586458334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45990.223586458334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45990.223586458334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45990.223586458334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45990.223586458334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45990.223586458334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45990.223586458334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45990.223586458334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45990.223586458334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45990.223586458334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45990.223586458334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45990.223586458334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45990.223586458334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45990.223586458334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45990.223586458334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45990.223586458334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45990.223586458334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45990.223586458334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45990.223586458334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45990.223586458334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45990.223586458334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45990.223586458334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45990.223586458334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45990.223586458334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45990.223586458334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45990.223586458334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45990.223586458334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45990.223586458334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45990.223586458334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45990.223586458334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45990.223586458334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45990.223586458334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45990.223586458334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45990.223586458334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45990.223586458334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45990.223586458334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45990.223586458334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45990.223586458334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45990.223586458334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45990.223586458334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45990.223586458334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45990.223586458334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45990.223586458334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45990.223586458334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45990.223586458334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45990.223586458334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45990.223586458334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45990.223586458334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45990.223586458334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45990.223586458334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45990.223586458334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45990.223586458334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45990.223586458334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45990.223586458334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45990.223586458334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45990.223586458334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45990.223586458334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45990.223586458334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45990.223586458334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45990.223586458334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45990.223586458334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45990.223586458334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45990.223586458334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45990.223586458334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45990.223586458334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45990.223586458334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45990.223586458334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45990.223586458334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45990.223586458334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45990.223586458334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45990.223586458334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45990.223586458334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45990.223586458334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45990.223586458334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45990.223586458334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45990.223586458334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45990.223586458334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45990.223586458334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45990.223586458334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45990.223586458334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45990.223586458334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45990.223586458334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45990.223586458334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45990.223586458334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45990.223586458334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45990.223586458334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45990.223586458334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45990.223586458334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45990.223586458334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45990.223586458334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45990.223586458334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45990.223586458334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45990.223586458334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45990.223586458334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45990.223586458334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45990.223586458334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45990.223586458334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45990.223586458334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45990.223586458334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45990.223586458334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45990.223586458334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45990.223586458334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45990.223586458334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45990.223586458334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45990.223586458334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45990.223586458334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45990.223586458334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45990.223586458334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45990.223586458334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45990.223586458334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45990.223586458334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45990.223586458334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45990.223586458334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45990.223586458334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45990.223586458334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45990.223586458334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45990.223586458334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45990.223586458334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45990.223586458334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45990.223586458334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45990.223586458334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45990.223586458334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45990.223586458334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45990.223586458334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45990.223586458334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45990.223586458334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45990.223586458334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45990.223586458334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45990.223586458334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45990.223586458334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45990.223586458334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45990.223586458334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45990.223586458334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45990.223586458334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45990.223586458334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45990.223586458334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45990.223586458334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45990.223586458334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45990.223586458334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45990.223586458334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45990.223586458334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45990.223586458334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45990.223586458334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45990.223586458334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45990.223586458334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45990.223586458334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45990.223586458334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45990.223586458334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45990.223586458334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45990.223586458334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45990.223586458334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45990.223586458334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45990.223586458334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45990.223586458334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45990.223586458334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45990.223586458334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45990.223586458334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45990.223586458334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45990.223586458334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45990.223586458334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45990.223586458334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45990.223586458334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45990.223586458334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45990.223586458334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45990.223586458334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45990.223586458334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45990.223586458334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45990.223586458334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45990.223586458334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45990.223586458334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45990.223586458334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45990.223586458334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45990.223586458334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45990.223586458334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45990.223586458334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45990.223586458334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45990.223586458334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45990.223586458334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45990.223586458334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45990.223586458334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45990.223586458334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45990.223586458334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45990.223586458334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45990.223586458334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45990.223586458334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45990.223586458334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45990.223586458334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45990.223586458334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45990.223586458334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45990.223586458334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45990.223586458334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45990.223586458334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45990.223586458334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45990.223586458334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45990.223586458334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45990.223586458334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45990.223586458334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45990.223586458334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45990.223586458334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45990.223586458334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45990.223586458334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45990.223586458334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45990.223586458334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45990.223586458334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45990.223586458334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45990.223586458334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45990.223586458334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45990.223586458334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45990.223586458334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45990.223586458334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45990.223586458334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45990.223586458334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45990.223586458334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45990.223586458334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45990.223586458334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45990.223586458334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45990.223586458334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45990.223586458334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45990.223586458334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45990.223586458334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45990.223586458334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45990.223586458334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45990.223586458334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45990.223586458334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45990.223586458334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45990.223586458334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45990.223586458334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45990.223586458334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45990.223586458334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45990.223586458334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45990.223586458334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45990.223586458334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45990.223586458334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45990.223586458334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45990.223586458334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45990.223586458334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45990.223586458334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45990.223586458334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45990.223586458334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45990.223586458334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45990.223586458334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45990.223586458334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45990.223586458334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45990.223586458334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45990.223586458334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45990.223586458334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45990.223586458334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45990.223586458334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45990.223586458334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45990.223586458334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45990.223586458334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45990.223586458334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45990.223586458334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45990.223586458334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45990.223586458334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45990.223586458334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45990.223586458334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45990.223586458334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45990.223586458334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45990.223586458334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45990.223586458334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45990.223586458334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45990.223586458334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45990.223586458334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45990.223586458334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45990.223586458334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45990.223586458334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45990.223586458334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45990.223586458334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45990.223586458334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45990.223586458334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45990.223586458334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45990.223586458334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45990.223586458334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45990.223586458334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45990.223586458334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45990.223586458334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45990.223586458334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45990.223586458334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45990.223586458334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45990.223586458334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45990.223586458334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45990.223586458334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45990.223586458334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45990.223586458334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45990.223586458334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45990.223586458334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45990.223586458334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45990.223586458334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45990.223586458334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45990.223586458334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45990.223586458334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45990.223586458334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45990.223586458334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45990.223586458334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45990.223586458334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45990.223586458334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45990.223586458334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45990.223586458334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45990.223586458334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45990.223586458334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45990.223586458334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45990.223586458334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45990.223586458334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45990.223586458334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45990.223586458334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45990.223586458334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45990.223586458334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45990.223586458334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45990.223586458334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45990.223586458334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45990.223586458334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45990.223586458334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45990.223586458334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45990.223586458334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45990.223586458334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45990.223586458334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45990.223586458334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45990.223586458334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45990.223586458334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45990.223586458334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45990.223586458334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45990.223586458334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45990.223586458334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45990.223586458334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45990.223586458334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45990.223586458334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45990.223586458334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45990.223586458334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45990.223586458334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45990.223586458334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45990.223586458334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45990.223586458334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45990.223586458334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45990.223586458334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45990.223586458334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45990.223586458334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45990.223586458334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45990.223586458334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45990.223586458334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45990.223586458334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45990.223586458334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45990.223586458334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45990.223586458334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45990.223586458334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45990.223586458334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45990.223586458334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45990.223586458334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45990.223586458334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45990.223586458334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45990.223586458334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45990.223586458334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45990.223586458334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45990.223586458334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45990.223586458334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45990.223586458334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45990.223586458334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45990.223586458334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45990.223586458334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45990.223586458334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45990.223586458334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45990.223586458334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45990.223586458334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45990.223586458334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45990.223586458334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45990.223586458334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45990.223586458334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45990.223586458334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45990.223586458334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45990.223586458334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45990.223586458334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45990.223586458334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45990.223586458334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45990.223586458334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45990.223586458334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45990.223586458334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45990.223586458334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45990.223586458334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45990.223586458334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45990.223586458334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45990.223586458334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45990.223586458334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45990.223586458334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45990.223586458334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45990.223586458334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45990.223586458334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45990.223586458334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45990.223586458334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45990.223586458334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45990.223586458334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45990.223586458334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45990.223586458334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45990.223586458334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45990.223586458334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45990.223586458334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45990.223586458334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45990.223586458334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45990.223586458334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45990.223586458334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45990.223586458334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45990.223586458334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45990.223586458334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45990.223586458334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45990.223586458334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45990.223586458334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45990.223586458334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45990.223586458334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45990.223586458334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45990.223586458334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45990.223586458334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45990.223586458334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45990.223586458334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45990.223586458334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45990.223586458334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45990.223586458334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45990.223586458334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45990.223586458334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45990.223586458334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45990.223586458334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45990.223586458334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45990.223586458334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45990.223586458334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45990.223586458334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45990.223586458334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45990.223586458334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45990.223586458334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45990.223586458334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45990.223586458334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45990.223586458334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45990.223586458334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45990.223586458334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45990.223586458334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45990.223586458334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45990.223586458334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45990.223586458334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45990.223586458334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45990.223586458334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45990.223586458334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45990.223586458334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45990.223586458334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45990.223586458334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45990.223586458334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45990.223586458334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45990.223586458334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45990.223586458334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45990.223586458334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45990.223586458334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45990.223586458334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45990.223586458334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45990.223586458334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45990.223586458334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45990.223586458334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45990.223586458334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45990.223586458334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45990.223586458334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45990.223586458334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45990.223586458334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45990.223586458334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45990.223586458334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45990.223586458334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45990.223586458334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45990.223586458334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45990.223586458334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45990.223586458334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45990.223586458334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45990.223586458334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45990.223586458334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45990.223586458334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45990.223586458334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45990.223586458334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45990.223586458334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45990.223586458334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45990.223586458334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45990.223586458334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45990.223586458334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45990.223586458334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45990.223586458334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45990.223586458334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45990.223586458334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45990.223586458334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45990.223586458334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45990.223586458334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45990.223586458334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45990.223586458334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45990.223586458334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45990.223586458334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45990.223586458334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45990.223586458334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45990.223586458334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45990.223586458334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45990.223586458334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45990.223586458334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45990.223586458334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45990.223586458334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45990.223586458334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45990.223586458334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45990.223586458334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45990.223586458334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45990.223586458334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45990.223586458334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45990.223586458334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45990.223586458334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45990.223586458334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45990.223586458334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45990.223586458334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45990.223586458334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45990.223586458334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45990.223586458334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45990.223586458334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45990.223586458334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45990.223586458334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45990.223586458334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45990.223586458334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45990.223586458334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45990.223586458334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45990.223586458334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45990.223586458334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45990.223586458334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45990.223586458334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45990.223586458334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45990.223586458334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45990.223586458334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45990.223586458334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45990.223586458334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45990.223586458334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45990.223586458334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45990.223586458334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45990.223586458334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45990.223586458334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45990.223586458334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45990.223586458334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45990.223586458334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45990.223586458334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45990.223586458334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45990.223586458334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45990.223586458334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45990.223586458334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45990.223586458334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45990.223586458334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45990.223586458334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45990.223586458334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45990.223586458334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45990.223586458334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45990.223586458334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45990.223586458334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45990.223586458334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45990.223586458334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45990.223586458334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45990.223586458334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45990.223586458334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45990.223586458334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45990.223586458334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45990.223586458334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45990.223586458334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45990.223586458334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45990.223586458334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45990.223586458334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45990.223586458334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45990.223586458334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45990.223586458334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45990.223586458334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45990.223586458334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45990.223586458334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45990.223586458334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45990.223586458334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45990.223586458334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45990.223586458334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45990.223586458334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45990.223586458334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45990.223586458334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45990.223586458334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45990.223586458334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45990.223586458334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45990.223586458334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45990.223586458334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45990.223586458334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45990.223586458334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45990.223586458334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45990.223586458334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45990.223586458334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45990.223586458334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45990.223586458334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45990.223586458334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45990.223586458334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45990.223586458334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45990.223586458334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45990.223586458334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45990.223586458334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45990.223586458334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45990.223586458334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45990.223586458334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45990.223586458334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45990.223586458334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45990.223586458334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45990.223586458334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45990.223586458334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45990.223586458334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45990.223586458334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45990.223586458334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45990.223586458334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45990.223586458334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45990.223586458334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45990.223586458334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45990.223586458334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45990.223586458334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45990.223586458334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45990.223586458334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45990.223586458334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45990.223586458334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45990.223586458334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45990.223586458334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45990.223586458334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45990.223586458334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45990.223586458334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45990.223586458334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45990.223586458334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45990.223586458334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45990.223586458334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45990.223586458334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45990.223586458334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45990.223586458334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45990.223586458334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45990.223586458334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45990.223586458334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45990.223586458334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45990.223586458334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45990.223586458334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45990.223586458334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45990.223586458334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45990.223586458334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45990.223586458334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45990.223586458334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45990.223586458334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45990.223586458334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45990.223586458334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45990.223586458334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45990.223586458334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45990.223586458334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45990.223586458334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45990.223586458334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45990.223586458334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45990.223586458334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45990.223586458334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45990.223586458334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45990.223586458334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45990.223586458334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45990.223586458334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45990.223586458334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45990.223586458334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45990.223586458334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45990.223586458334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45990.223586458334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45990.223586458334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45990.223586458334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45990.223586458334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45990.223586458334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45990.223586458334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45990.223586458334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45990.223586458334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45990.223586458334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45990.223586458334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45990.223586458334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45990.223586458334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45990.223586458334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45990.223586458334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45990.223586458334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45990.223586458334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45990.223586458334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45990.223586458334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45990.223586458334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45990.223586458334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45990.223586458334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45990.223586458334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45990.223586458334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45990.223586458334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45990.223586458334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45990.223586458334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45990.223586458334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45990.223586458334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45990.223586458334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45990.223586458334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45990.223586458334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45990.223586458334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45990.223586458334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45990.223586458334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45990.223586458334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45990.223586458334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45990.223586458334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45990.223586458334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45990.223586458334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45990.223586458334</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7"/>
  <sheetViews>
    <sheetView workbookViewId="0">
      <selection activeCell="A14" sqref="A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286.74286886573827</v>
      </c>
      <c r="H2" s="92">
        <v>45703.474768518521</v>
      </c>
      <c r="I2" s="92" t="str">
        <f>IFERROR(VLOOKUP(D2,DB!A:F,6,0),"")</f>
        <v>SCECO</v>
      </c>
      <c r="J2" s="92" t="str">
        <f>IFERROR(VLOOKUP(D2,DB!A:G,7,0),"")</f>
        <v>Dead</v>
      </c>
      <c r="K2" s="94" t="s">
        <v>39196</v>
      </c>
      <c r="L2" s="88" t="str">
        <f>IFERROR(VLOOKUP(D2,DB!A:I,9,0),"")</f>
        <v>Latis</v>
      </c>
    </row>
    <row r="3" spans="1:16" ht="31.5" customHeight="1">
      <c r="A3" s="110" t="s">
        <v>39197</v>
      </c>
      <c r="B3" s="88" t="str">
        <f>IFERROR(VLOOKUP(D3,DB!A:K,11,0),"")</f>
        <v>R4</v>
      </c>
      <c r="C3" s="90">
        <v>1</v>
      </c>
      <c r="D3" s="88" t="s">
        <v>37915</v>
      </c>
      <c r="E3" s="91" t="s">
        <v>39106</v>
      </c>
      <c r="F3" s="92">
        <v>45990.191666666666</v>
      </c>
      <c r="G3" s="93">
        <f t="shared" ref="G3:G59" ca="1" si="0">IFERROR(NOW()-F3,"")</f>
        <v>3.1919791668769903E-2</v>
      </c>
      <c r="H3" s="92">
        <v>45989.810358796298</v>
      </c>
      <c r="I3" s="110" t="str">
        <f>IFERROR(VLOOKUP(D3,DB!A:F,6,0),"")</f>
        <v>SCECO</v>
      </c>
      <c r="J3" s="110" t="str">
        <f>IFERROR(VLOOKUP(D3,DB!A:G,7,0),"")</f>
        <v>Dead</v>
      </c>
      <c r="K3" s="94" t="s">
        <v>39198</v>
      </c>
      <c r="L3" s="88" t="str">
        <f>IFERROR(VLOOKUP(D3,DB!A:I,9,0),"")</f>
        <v>Latis</v>
      </c>
    </row>
    <row r="4" spans="1:16" ht="15" customHeight="1">
      <c r="A4" s="110"/>
      <c r="B4" s="110" t="str">
        <f>IFERROR(VLOOKUP(D4,DB!A:K,11,0),"")</f>
        <v/>
      </c>
      <c r="C4" s="90"/>
      <c r="D4" s="88"/>
      <c r="E4" s="91"/>
      <c r="F4" s="92"/>
      <c r="G4" s="93">
        <f t="shared" ca="1" si="0"/>
        <v>45990.223586458334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45990.223586458334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45990.223586458334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45990.223586458334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45990.223586458334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45990.223586458334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45990.223586458334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45990.223586458334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45990.223586458334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45990.223586458334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45990.223586458334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45990.223586458334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45990.223586458334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45990.223586458334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45990.223586458334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45990.223586458334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45990.223586458334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45990.223586458334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45990.223586458334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45990.223586458334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45990.223586458334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45990.223586458334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45990.223586458334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45990.223586458334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45990.223586458334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45990.223586458334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45990.223586458334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45990.223586458334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45990.223586458334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45990.223586458334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45990.223586458334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45990.223586458334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45990.223586458334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45990.223586458334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45990.223586458334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45990.223586458334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45990.223586458334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45990.223586458334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45990.223586458334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45990.223586458334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45990.223586458334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45990.223586458334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45990.223586458334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45990.223586458334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45990.223586458334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45990.223586458334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45990.223586458334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45990.223586458334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45990.223586458334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45990.223586458334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45990.223586458334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45990.223586458334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45990.223586458334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45990.223586458334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45990.223586458334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45990.223586458334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45990.223586458334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45990.223586458334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45990.223586458334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45990.223586458334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45990.223586458334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45990.223586458334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45990.223586458334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45990.223586458334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45990.223586458334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45990.223586458334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45990.223586458334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45990.223586458334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45990.223586458334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45990.223586458334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45990.223586458334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45990.223586458334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45990.223586458334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45990.223586458334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45990.223586458334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45990.223586458334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45990.223586458334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45990.223586458334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45990.223586458334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45990.223586458334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45990.223586458334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45990.223586458334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45990.223586458334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45990.223586458334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45990.223586458334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45990.223586458334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45990.223586458334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45990.223586458334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45990.223586458334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45990.223586458334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45990.223586458334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45990.223586458334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45990.223586458334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45990.223586458334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45990.223586458334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45990.223586458334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45990.223586458334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45990.223586458334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45990.223586458334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45990.223586458334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45990.223586458334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45990.223586458334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45990.223586458334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45990.223586458334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45990.223586458334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45990.223586458334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45990.223586458334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45990.223586458334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45990.223586458334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45990.223586458334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45990.223586458334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45990.223586458334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45990.223586458334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45990.223586458334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45990.223586458334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45990.223586458334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45990.223586458334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45990.223586458334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45990.223586458334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45990.223586458334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45990.223586458334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45990.223586458334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45990.223586458334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45990.223586458334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45990.223586458334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45990.223586458334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45990.223586458334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45990.223586458334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45990.223586458334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45990.223586458334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45990.223586458334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45990.223586458334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45990.223586458334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45990.223586458334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45990.223586458334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45990.223586458334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45990.223586458334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45990.223586458334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45990.223586458334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45990.223586458334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45990.223586458334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45990.223586458334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45990.223586458334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45990.223586458334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45990.223586458334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45990.223586458334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45990.223586458334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45990.223586458334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45990.223586458334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45990.223586458334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45990.223586458334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45990.223586458334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45990.223586458334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45990.223586458334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45990.223586458334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45990.223586458334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45990.223586458334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45990.223586458334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45990.223586458334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45990.223586458334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45990.223586458334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45990.223586458334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45990.223586458334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45990.223586458334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45990.223586458334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45990.223586458334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45990.223586458334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45990.223586458334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45990.223586458334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45990.223586458334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45990.223586458334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45990.223586458334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45990.223586458334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45990.223586458334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45990.223586458334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45990.223586458334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45990.223586458334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45990.223586458334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45990.223586458334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45990.223586458334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45990.223586458334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45990.223586458334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45990.223586458334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45990.223586458334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51" ca="1" si="3">IFERROR(NOW()-F188,"")</f>
        <v>45990.223586458334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45990.223586458334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45990.223586458334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45990.223586458334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45990.223586458334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45990.223586458334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45990.223586458334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45990.223586458334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45990.223586458334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45990.223586458334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45990.223586458334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45990.223586458334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45990.223586458334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45990.223586458334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45990.223586458334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45990.223586458334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45990.223586458334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45990.223586458334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45990.223586458334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45990.223586458334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45990.223586458334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45990.223586458334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45990.223586458334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45990.223586458334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45990.223586458334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45990.223586458334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45990.223586458334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45990.223586458334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45990.223586458334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45990.223586458334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45990.223586458334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45990.223586458334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45990.223586458334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45990.223586458334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45990.223586458334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45990.223586458334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45990.223586458334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45990.223586458334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45990.223586458334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45990.223586458334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45990.223586458334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45990.223586458334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45990.223586458334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45990.223586458334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45990.223586458334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45990.223586458334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45990.223586458334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45990.223586458334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45990.223586458334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45990.223586458334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45990.223586458334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45990.223586458334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45990.223586458334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45990.223586458334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45990.223586458334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45990.223586458334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45990.223586458334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45990.223586458334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45990.223586458334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45990.223586458334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45990.223586458334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45990.223586458334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45990.223586458334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45990.223586458334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ref="G252:G297" ca="1" si="4">IFERROR(NOW()-F252,"")</f>
        <v>45990.223586458334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45990.223586458334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45990.223586458334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45990.223586458334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45990.223586458334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45990.223586458334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45990.223586458334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45990.223586458334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45990.223586458334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45990.223586458334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45990.223586458334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45990.223586458334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45990.223586458334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45990.223586458334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45990.223586458334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45990.223586458334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45990.223586458334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45990.223586458334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45990.223586458334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45990.223586458334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45990.223586458334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45990.223586458334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45990.223586458334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45990.223586458334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45990.223586458334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45990.223586458334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45990.223586458334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45990.223586458334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45990.223586458334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45990.223586458334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45990.223586458334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45990.223586458334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45990.223586458334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45990.223586458334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45990.223586458334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45990.223586458334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45990.223586458334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45990.223586458334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45990.223586458334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45990.223586458334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45990.223586458334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45990.223586458334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45990.223586458334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45990.223586458334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45990.223586458334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45990.223586458334</v>
      </c>
      <c r="H297" s="92"/>
      <c r="I297" s="110" t="str">
        <f>IFERROR(VLOOKUP(D297,DB!A:F,6,0),"")</f>
        <v/>
      </c>
      <c r="J297" s="110" t="str">
        <f>IFERROR(VLOOKUP(D297,DB!A:G,7,0),"")</f>
        <v/>
      </c>
      <c r="K297" s="94"/>
      <c r="L297" s="88" t="str">
        <f>IFERROR(VLOOKUP(D297,DB!A:I,9,0),"")</f>
        <v/>
      </c>
    </row>
  </sheetData>
  <dataValidations count="2">
    <dataValidation allowBlank="1" showInputMessage="1" showErrorMessage="1" sqref="E1" xr:uid="{A4F81451-56CC-4543-9497-104C4E44EE4B}"/>
    <dataValidation type="list" allowBlank="1" showInputMessage="1" showErrorMessage="1" sqref="E2:E2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4" sqref="D14"/>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39199</v>
      </c>
      <c r="B2" s="37" t="str">
        <f>IFERROR(VLOOKUP(D2,DB!A:K,11,0),"")</f>
        <v>R5</v>
      </c>
      <c r="C2" s="37">
        <v>3</v>
      </c>
      <c r="D2" s="103" t="s">
        <v>36085</v>
      </c>
      <c r="E2" s="37" t="s">
        <v>39106</v>
      </c>
      <c r="F2" s="38">
        <v>45891.832060185188</v>
      </c>
      <c r="G2" s="105">
        <f ca="1">IFERROR(NOW()-F2,"")</f>
        <v>98.391526273146155</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39109</v>
      </c>
      <c r="F3" s="38">
        <v>45926.188877314817</v>
      </c>
      <c r="G3" s="105">
        <f t="shared" ref="G3" ca="1" si="0">IFERROR(NOW()-F3,"")</f>
        <v>64.03470914351783</v>
      </c>
      <c r="H3" s="38">
        <v>45926.158159722225</v>
      </c>
      <c r="I3" s="37" t="str">
        <f>IFERROR(VLOOKUP(D3,DB!A:F,6,0),"")</f>
        <v>SCECO</v>
      </c>
      <c r="J3" s="37" t="str">
        <f>IFERROR(VLOOKUP(D3,DB!A:G,7,0),"")</f>
        <v>Good</v>
      </c>
      <c r="K3" s="37" t="s">
        <v>39202</v>
      </c>
      <c r="L3" s="37" t="str">
        <f>IFERROR(VLOOKUP(D3,DB!A:I,9,0),"")</f>
        <v>Latis</v>
      </c>
      <c r="M3" s="102"/>
    </row>
    <row r="4" spans="1:13" s="39" customFormat="1" ht="48" customHeight="1">
      <c r="A4" s="106" t="s">
        <v>39203</v>
      </c>
      <c r="B4" s="106" t="str">
        <f>IFERROR(VLOOKUP(D4,DB!A:K,11,0),"")</f>
        <v>R5</v>
      </c>
      <c r="C4" s="106">
        <v>1</v>
      </c>
      <c r="D4" s="106" t="s">
        <v>34832</v>
      </c>
      <c r="E4" s="106" t="s">
        <v>39109</v>
      </c>
      <c r="F4" s="107">
        <v>45948.661111111112</v>
      </c>
      <c r="G4" s="108">
        <f t="shared" ref="G4" ca="1" si="1">IFERROR(NOW()-F4,"")</f>
        <v>41.562475347222062</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8.8502878472208977</v>
      </c>
      <c r="H5" s="139">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106" t="s">
        <v>32138</v>
      </c>
      <c r="E6" s="37" t="s">
        <v>39106</v>
      </c>
      <c r="F6" s="38">
        <v>45989.951909722222</v>
      </c>
      <c r="G6" s="138">
        <f ca="1">IFERROR(NOW()-F6,"")</f>
        <v>0.2716765046279761</v>
      </c>
      <c r="H6" s="38">
        <v>45989.971354166664</v>
      </c>
      <c r="I6" s="37" t="str">
        <f>IFERROR(VLOOKUP(D6,DB!A:F,6,0),"")</f>
        <v>SCECO</v>
      </c>
      <c r="J6" s="37" t="str">
        <f>IFERROR(VLOOKUP(D6,DB!A:G,7,0),"")</f>
        <v>Dead</v>
      </c>
      <c r="K6" s="37" t="s">
        <v>39208</v>
      </c>
      <c r="L6" s="37" t="str">
        <f>IFERROR(VLOOKUP(D6,DB!A:I,9,0),"")</f>
        <v>Latis</v>
      </c>
    </row>
    <row r="7" spans="1:13">
      <c r="A7" s="37"/>
      <c r="B7" s="37" t="str">
        <f>IFERROR(VLOOKUP(D7,DB!A:K,11,0),"")</f>
        <v/>
      </c>
      <c r="C7" s="37"/>
      <c r="D7" s="106"/>
      <c r="E7" s="37"/>
      <c r="F7" s="38"/>
      <c r="G7" s="138">
        <f ca="1">IFERROR(NOW()-F7,"")</f>
        <v>45990.22358622685</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45990.22358622685</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45990.22358622685</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45990.22358622685</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8">
        <f ca="1">IFERROR(NOW()-F11,"")</f>
        <v>45990.22358622685</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45990.22358622685</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45990.22358622685</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45990.22358622685</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45990.22358622685</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45990.22358622685</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45990.22358622685</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45990.22358622685</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45990.22358622685</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45990.22358622685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45990.22358622685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45990.22358622685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45990.22358622685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45990.22358622685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45990.22358622685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45990.22358622685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45990.22358622685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45990.22358622685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45990.22358622685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45990.22358622685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45990.22358622685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45990.22358622685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45990.22358622685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45990.22358622685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45990.22358622685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45990.22358622685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45990.22358622685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45990.22358622685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45990.22358622685</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4"/>
  <sheetViews>
    <sheetView tabSelected="1"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39095</v>
      </c>
      <c r="B1" s="150" t="s">
        <v>39096</v>
      </c>
      <c r="C1" s="150" t="s">
        <v>39097</v>
      </c>
      <c r="D1" s="150" t="s">
        <v>166</v>
      </c>
      <c r="E1" s="150" t="s">
        <v>39098</v>
      </c>
      <c r="F1" s="151" t="s">
        <v>39099</v>
      </c>
      <c r="G1" s="152" t="s">
        <v>39100</v>
      </c>
      <c r="H1" s="151" t="s">
        <v>39101</v>
      </c>
      <c r="I1" s="150" t="s">
        <v>39102</v>
      </c>
      <c r="J1" s="150" t="s">
        <v>39103</v>
      </c>
      <c r="K1" s="150" t="s">
        <v>39104</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39209</v>
      </c>
      <c r="B2" s="141" t="str">
        <f>IFERROR(VLOOKUP(D2,DB!A:K,11,0),"")</f>
        <v>R6</v>
      </c>
      <c r="C2" s="142">
        <v>1</v>
      </c>
      <c r="D2" s="141" t="s">
        <v>39058</v>
      </c>
      <c r="E2" s="143" t="s">
        <v>39106</v>
      </c>
      <c r="F2" s="144">
        <v>45990.120300925926</v>
      </c>
      <c r="G2" s="145">
        <f ca="1">IFERROR(NOW()-F2,"-")</f>
        <v>0.10328530092374422</v>
      </c>
      <c r="H2" s="146">
        <v>45989.754675925928</v>
      </c>
      <c r="I2" s="141" t="str">
        <f>IFERROR(VLOOKUP(D2,DB!A:F,6,0),"")</f>
        <v>Generator-SG</v>
      </c>
      <c r="J2" s="141" t="str">
        <f>IFERROR(VLOOKUP(D2,DB!A:G,7,0),"")</f>
        <v>Good</v>
      </c>
      <c r="K2" s="147" t="s">
        <v>39210</v>
      </c>
      <c r="L2" s="148" t="str">
        <f>IFERROR(VLOOKUP(D2,DB!A:I,9,0),"")</f>
        <v>Latis</v>
      </c>
    </row>
    <row r="3" spans="1:16382" ht="31.5" customHeight="1">
      <c r="A3" s="118"/>
      <c r="B3" s="119" t="str">
        <f>IFERROR(VLOOKUP(D3,DB!A:K,11,0),"")</f>
        <v/>
      </c>
      <c r="C3" s="120"/>
      <c r="D3" s="119"/>
      <c r="E3" s="106"/>
      <c r="F3" s="121"/>
      <c r="G3" s="72">
        <f ca="1">IFERROR(NOW()-F3,"-")</f>
        <v>45990.223586458334</v>
      </c>
      <c r="H3" s="121"/>
      <c r="I3" s="119" t="str">
        <f>IFERROR(VLOOKUP(D3,DB!A:F,6,0),"")</f>
        <v/>
      </c>
      <c r="J3" s="119" t="str">
        <f>IFERROR(VLOOKUP(D3,DB!A:G,7,0),"")</f>
        <v/>
      </c>
      <c r="K3" s="122"/>
      <c r="L3" s="148" t="str">
        <f>IFERROR(VLOOKUP(D3,DB!A:I,9,0),"")</f>
        <v/>
      </c>
    </row>
    <row r="4" spans="1:16382" ht="31.5" customHeight="1">
      <c r="A4" s="118"/>
      <c r="B4" s="119" t="str">
        <f>IFERROR(VLOOKUP(D4,DB!A:K,11,0),"")</f>
        <v/>
      </c>
      <c r="C4" s="120"/>
      <c r="D4" s="119"/>
      <c r="E4" s="106"/>
      <c r="F4" s="121"/>
      <c r="G4" s="72">
        <f ca="1">IFERROR(NOW()-F4,"-")</f>
        <v>45990.22358622685</v>
      </c>
      <c r="H4" s="121"/>
      <c r="I4" s="119" t="str">
        <f>IFERROR(VLOOKUP(D4,DB!A:F,6,0),"")</f>
        <v/>
      </c>
      <c r="J4" s="119" t="str">
        <f>IFERROR(VLOOKUP(D4,DB!A:G,7,0),"")</f>
        <v/>
      </c>
      <c r="K4" s="122"/>
      <c r="L4" s="148" t="str">
        <f>IFERROR(VLOOKUP(D4,DB!A:I,9,0),"")</f>
        <v/>
      </c>
    </row>
    <row r="5" spans="1:16382" ht="31.5" customHeight="1">
      <c r="A5" s="118"/>
      <c r="B5" s="119" t="str">
        <f>IFERROR(VLOOKUP(D5,DB!A:K,11,0),"")</f>
        <v/>
      </c>
      <c r="C5" s="120"/>
      <c r="D5" s="119"/>
      <c r="E5" s="106"/>
      <c r="F5" s="121"/>
      <c r="G5" s="72">
        <f ca="1">IFERROR(NOW()-F5,"-")</f>
        <v>45990.22358622685</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ca="1">IFERROR(NOW()-F6,"-")</f>
        <v>45990.22358622685</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ca="1">IFERROR(NOW()-F7,"-")</f>
        <v>45990.22358622685</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ca="1">IFERROR(NOW()-F8,"-")</f>
        <v>45990.22358622685</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ca="1">IFERROR(NOW()-F9,"-")</f>
        <v>45990.22358622685</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ca="1">IFERROR(NOW()-F10,"-")</f>
        <v>45990.22358622685</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ca="1">IFERROR(NOW()-F11,"-")</f>
        <v>45990.22358622685</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ca="1">IFERROR(NOW()-F12,"-")</f>
        <v>45990.22358622685</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ca="1">IFERROR(NOW()-F13,"-")</f>
        <v>45990.22358622685</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ca="1">IFERROR(NOW()-F14,"-")</f>
        <v>45990.22358622685</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ca="1">IFERROR(NOW()-F15,"-")</f>
        <v>45990.22358622685</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ca="1">IFERROR(NOW()-F16,"-")</f>
        <v>45990.22358622685</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ca="1">IFERROR(NOW()-F17,"-")</f>
        <v>45990.22358622685</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ca="1">IFERROR(NOW()-F18,"-")</f>
        <v>45990.22358622685</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ca="1">IFERROR(NOW()-F19,"-")</f>
        <v>45990.22358622685</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ca="1">IFERROR(NOW()-F20,"-")</f>
        <v>45990.22358622685</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53"/>
      <c r="F21" s="121"/>
      <c r="G21" s="72">
        <f ca="1">IFERROR(NOW()-F21,"-")</f>
        <v>45990.22358622685</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53"/>
      <c r="F22" s="121"/>
      <c r="G22" s="72">
        <f ca="1">IFERROR(NOW()-F22,"-")</f>
        <v>45990.22358622685</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53"/>
      <c r="F23" s="121"/>
      <c r="G23" s="72">
        <f ca="1">IFERROR(NOW()-F23,"-")</f>
        <v>45990.22358622685</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45990.22358622685</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45990.22358622685</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45990.22358622685</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45990.22358622685</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45990.22358622685</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45990.22358622685</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45990.22358622685</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45990.22358622685</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45990.22358622685</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45990.22358622685</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45990.22358622685</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45990.22358622685</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45990.22358622685</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45990.22358622685</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45990.22358622685</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45990.22358622685</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45990.22358622685</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45990.22358622685</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45990.22358622685</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45990.22358622685</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45990.22358622685</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45990.22358622685</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45990.22358622685</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45990.22358622685</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45990.22358622685</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45990.22358622685</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45990.22358622685</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45990.22358622685</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45990.22358622685</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45990.22358622685</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45990.22358622685</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45990.22358622685</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45990.22358622685</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45990.22358622685</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45990.22358622685</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45990.22358622685</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45990.22358622685</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45990.22358622685</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45990.22358622685</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45990.22358622685</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45990.22358622685</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45990.22358622685</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45990.22358622685</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45990.22358622685</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45990.22358622685</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45990.22358622685</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45990.22358622685</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45990.22358622685</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45990.22358622685</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45990.22358622685</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45990.22358622685</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45990.22358622685</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45990.22358622685</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45990.22358622685</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45990.22358622685</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45990.22358622685</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45990.22358622685</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45990.22358622685</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45990.22358622685</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45990.22358622685</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45990.22358622685</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45990.22358622685</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45990.22358622685</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45990.22358622685</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45990.22358622685</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45990.22358622685</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45990.22358622685</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45990.22358622685</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45990.22358622685</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45990.22358622685</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45990.22358622685</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45990.22358622685</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45990.22358622685</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45990.22358622685</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45990.22358622685</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45990.22358622685</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45990.22358622685</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45990.22358622685</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45990.22358622685</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45990.22358622685</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45990.22358622685</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45990.22358622685</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45990.22358622685</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45990.22358622685</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45990.22358622685</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45990.22358622685</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45990.22358622685</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45990.22358622685</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45990.22358622685</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45990.22358622685</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45990.22358622685</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45990.22358622685</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45990.22358622685</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45990.22358622685</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45990.22358622685</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45990.22358622685</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45990.22358622685</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45990.22358622685</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45990.22358622685</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45990.22358622685</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45990.22358622685</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45990.22358622685</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45990.22358622685</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45990.22358622685</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45990.22358622685</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45990.22358622685</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45990.22358622685</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45990.22358622685</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45990.22358622685</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45990.22358622685</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45990.22358622685</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45990.22358622685</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45990.22358622685</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45990.22358622685</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45990.22358622685</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45990.22358622685</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45990.22358622685</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45990.22358622685</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45990.22358622685</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45990.22358622685</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45990.22358622685</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45990.22358622685</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45990.22358622685</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45990.22358622685</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45990.22358622685</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45990.22358622685</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45990.22358622685</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45990.22358622685</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45990.22358622685</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45990.22358622685</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45990.22358622685</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45990.22358622685</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45990.22358622685</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45990.22358622685</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45990.22358622685</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45990.22358622685</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45990.22358622685</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45990.22358622685</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45990.22358622685</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45990.22358622685</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45990.22358622685</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45990.22358622685</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45990.22358622685</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45990.22358622685</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45990.22358622685</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45990.22358622685</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45990.22358622685</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45990.22358622685</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45990.22358622685</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45990.22358622685</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45990.22358622685</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45990.22358622685</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45990.22358622685</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45990.22358622685</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45990.22358622685</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45990.22358622685</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45990.22358622685</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45990.22358622685</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45990.22358622685</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45990.22358622685</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45990.22358622685</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45990.22358622685</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45990.22358622685</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45990.22358622685</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45990.22358622685</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45990.22358622685</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45990.22358622685</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45990.22358622685</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45990.22358622685</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45990.22358622685</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45990.22358622685</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45990.22358622685</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45990.22358622685</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45990.22358622685</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45990.22358622685</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45990.22358622685</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45990.22358622685</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45990.22358622685</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45990.22358622685</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45990.22358622685</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45990.22358622685</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45990.22358622685</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45990.22358622685</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45990.22358622685</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45990.22358622685</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45990.22358622685</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45990.22358622685</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45990.22358622685</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45990.22358622685</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45990.22358622685</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45990.22358622685</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45990.22358622685</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45990.22358622685</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45990.22358622685</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45990.22358622685</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45990.22358622685</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45990.22358622685</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45990.22358622685</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45990.22358622685</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45990.22358622685</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45990.22358622685</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45990.22358622685</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45990.22358622685</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45990.22358622685</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45990.22358622685</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45990.22358622685</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45990.22358622685</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45990.22358622685</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45990.22358622685</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45990.22358622685</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45990.22358622685</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45990.22358622685</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45990.22358622685</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45990.22358622685</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45990.22358622685</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45990.22358622685</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45990.22358622685</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45990.22358622685</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45990.22358622685</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45990.22358622685</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45990.22358622685</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45990.22358622685</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45990.22358622685</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45990.22358622685</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45990.22358622685</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45990.22358622685</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45990.22358622685</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45990.22358622685</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45990.22358622685</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45990.22358622685</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45990.22358622685</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45990.22358622685</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45990.22358622685</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45990.22358622685</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45990.22358622685</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45990.22358622685</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45990.22358622685</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45990.22358622685</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45990.22358622685</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45990.22358622685</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45990.22358622685</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45990.22358622685</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45990.22358622685</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45990.22358622685</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45990.22358622685</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45990.22358622685</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45990.22358622685</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45990.22358622685</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45990.22358622685</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45990.22358622685</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45990.22358622685</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45990.22358622685</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45990.22358622685</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45990.22358622685</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45990.22358622685</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45990.22358622685</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45990.22358622685</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45990.22358622685</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45990.22358622685</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45990.22358622685</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45990.22358622685</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45990.22358622685</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45990.22358622685</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45990.22358622685</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45990.22358622685</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45990.22358622685</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45990.22358622685</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45990.22358622685</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45990.22358622685</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45990.22358622685</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45990.22358622685</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45990.22358622685</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45990.22358622685</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45990.22358622685</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45990.22358622685</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45990.22358622685</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45990.22358622685</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45990.22358622685</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45990.22358622685</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45990.22358622685</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45990.22358622685</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45990.22358622685</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45990.22358622685</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45990.22358622685</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45990.22358622685</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45990.22358622685</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45990.22358622685</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45990.22358622685</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45990.22358622685</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45990.22358622685</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45990.22358622685</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45990.22358622685</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45990.22358622685</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45990.22358622685</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45990.22358622685</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45990.22358622685</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45990.22358622685</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45990.22358622685</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45990.22358622685</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45990.22358622685</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45990.22358622685</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45990.22358622685</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45990.22358622685</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45990.22358622685</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45990.22358622685</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45990.22358622685</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45990.22358622685</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45990.22358622685</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45990.22358622685</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45990.22358622685</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45990.22358622685</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45990.22358622685</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45990.22358622685</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45990.22358622685</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45990.22358622685</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45990.22358622685</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45990.22358622685</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45990.22358622685</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45990.22358622685</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45990.22358622685</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45990.22358622685</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45990.22358622685</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45990.22358622685</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45990.22358622685</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45990.22358622685</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45990.22358622685</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45990.22358622685</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45990.22358622685</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45990.22358622685</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45990.22358622685</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45990.22358622685</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45990.22358622685</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45990.22358622685</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45990.22358622685</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45990.22358622685</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45990.22358622685</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45990.22358622685</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45990.22358622685</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45990.22358622685</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45990.22358622685</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45990.22358622685</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45990.22358622685</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45990.22358622685</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45990.22358622685</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45990.22358622685</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45990.22358622685</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45990.22358622685</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45990.22358622685</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45990.22358622685</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45990.22358622685</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45990.22358622685</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45990.22358622685</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45990.22358622685</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45990.22358622685</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45990.22358622685</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45990.22358622685</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45990.22358622685</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45990.22358622685</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45990.22358622685</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45990.22358622685</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45990.22358622685</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45990.22358622685</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45990.22358622685</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45990.22358622685</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45990.22358622685</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45990.22358622685</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45990.22358622685</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45990.22358622685</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45990.22358622685</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45990.22358622685</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45990.22358622685</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45990.22358622685</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45990.22358622685</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45990.22358622685</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45990.22358622685</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45990.22358622685</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45990.22358622685</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45990.22358622685</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45990.22358622685</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45990.22358622685</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45990.22358622685</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45990.22358622685</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45990.22358622685</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45990.22358622685</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45990.22358622685</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45990.22358622685</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45990.22358622685</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45990.22358622685</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45990.22358622685</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45990.22358622685</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45990.22358622685</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45990.22358622685</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45990.22358622685</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45990.22358622685</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45990.22358622685</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45990.22358622685</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45990.22358622685</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45990.22358622685</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45990.22358622685</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45990.22358622685</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45990.22358622685</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45990.22358622685</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45990.22358622685</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45990.22358622685</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45990.22358622685</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45990.22358622685</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45990.22358622685</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45990.22358622685</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45990.22358622685</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45990.22358622685</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45990.22358622685</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45990.22358622685</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45990.22358622685</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45990.22358622685</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45990.22358622685</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45990.22358622685</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45990.22358622685</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45990.22358622685</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45990.22358622685</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45990.22358622685</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45990.22358622685</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45990.22358622685</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45990.22358622685</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45990.22358622685</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45990.22358622685</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45990.22358622685</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45990.22358622685</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45990.22358622685</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45990.22358622685</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45990.22358622685</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45990.22358622685</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45990.22358622685</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45990.22358622685</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45990.22358622685</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45990.22358622685</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45990.22358622685</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45990.22358622685</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45990.22358622685</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45990.22358622685</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45990.22358622685</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45990.22358622685</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45990.22358622685</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45990.22358622685</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45990.22358622685</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45990.22358622685</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45990.22358622685</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45990.22358622685</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45990.22358622685</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45990.22358622685</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45990.22358622685</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45990.22358622685</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45990.22358622685</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45990.22358622685</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45990.22358622685</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45990.22358622685</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45990.22358622685</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45990.22358622685</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45990.22358622685</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45990.22358622685</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45990.22358622685</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45990.22358622685</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45990.22358622685</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45990.22358622685</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45990.22358622685</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45990.22358622685</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45990.22358622685</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45990.22358622685</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45990.22358622685</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45990.22358622685</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45990.22358622685</v>
      </c>
      <c r="H493" s="121"/>
      <c r="I493" s="119" t="str">
        <f>IFERROR(VLOOKUP(D493,DB!A:F,6,0),"")</f>
        <v/>
      </c>
      <c r="J493" s="119" t="str">
        <f>IFERROR(VLOOKUP(D493,DB!A:G,7,0),"")</f>
        <v/>
      </c>
      <c r="K493" s="122"/>
      <c r="L493" s="148" t="str">
        <f>IFERROR(VLOOKUP(D493,DB!A:I,9,0),"")</f>
        <v/>
      </c>
    </row>
    <row r="494" spans="1:12" ht="31.5" customHeight="1">
      <c r="A494" s="154"/>
      <c r="B494" s="155" t="str">
        <f>IFERROR(VLOOKUP(D494,DB!A:K,11,0),"")</f>
        <v/>
      </c>
      <c r="C494" s="156"/>
      <c r="D494" s="155"/>
      <c r="E494" s="153"/>
      <c r="F494" s="157"/>
      <c r="G494" s="158">
        <f ca="1">IFERROR(NOW()-F494,"-")</f>
        <v>45990.22358622685</v>
      </c>
      <c r="H494" s="157"/>
      <c r="I494" s="155" t="str">
        <f>IFERROR(VLOOKUP(D494,DB!A:F,6,0),"")</f>
        <v/>
      </c>
      <c r="J494" s="155" t="str">
        <f>IFERROR(VLOOKUP(D494,DB!A:G,7,0),"")</f>
        <v/>
      </c>
      <c r="K494" s="159"/>
      <c r="L494" s="160" t="str">
        <f>IFERROR(VLOOKUP(D494,DB!A:I,9,0),"")</f>
        <v/>
      </c>
    </row>
  </sheetData>
  <dataValidations count="2">
    <dataValidation allowBlank="1" showInputMessage="1" showErrorMessage="1" sqref="E1" xr:uid="{9E1BC488-8814-4F8A-8DBE-742B3278AB71}"/>
    <dataValidation type="list" allowBlank="1" showInputMessage="1" showErrorMessage="1" sqref="E2:E4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2025-11-29T02:23:59Z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